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ivotTables/pivotTable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DieseArbeitsmappe" hidePivotFieldList="1"/>
  <mc:AlternateContent xmlns:mc="http://schemas.openxmlformats.org/markup-compatibility/2006">
    <mc:Choice Requires="x15">
      <x15ac:absPath xmlns:x15ac="http://schemas.microsoft.com/office/spreadsheetml/2010/11/ac" url="https://syngenta-my.sharepoint.com/personal/julia_noack_syngenta_com/Documents/Desktop/"/>
    </mc:Choice>
  </mc:AlternateContent>
  <xr:revisionPtr revIDLastSave="153" documentId="8_{474F53BD-CB57-40CE-9B55-AE6FE7454361}" xr6:coauthVersionLast="47" xr6:coauthVersionMax="47" xr10:uidLastSave="{1DDC1D79-279B-41DA-AA23-B7AF6FEF60E1}"/>
  <bookViews>
    <workbookView xWindow="-109" yWindow="-109" windowWidth="26301" windowHeight="14305" tabRatio="719" xr2:uid="{00000000-000D-0000-FFFF-FFFF00000000}"/>
  </bookViews>
  <sheets>
    <sheet name="Deckblatt" sheetId="11" r:id="rId1"/>
    <sheet name="Ausfüllanleitung" sheetId="6" r:id="rId2"/>
    <sheet name="BBCH Stadien" sheetId="1" r:id="rId3"/>
    <sheet name="Spritzplan Fläche 1" sheetId="3" r:id="rId4"/>
    <sheet name="Spritzplan Fläche 2" sheetId="13" r:id="rId5"/>
    <sheet name="Spritzplan Fläche 3" sheetId="15" r:id="rId6"/>
    <sheet name="Spritzplan Fläche 4" sheetId="17" r:id="rId7"/>
    <sheet name="Spritzplan Fläche 5" sheetId="19" r:id="rId8"/>
    <sheet name="Zusatzinfo Fläche 1" sheetId="10" r:id="rId9"/>
    <sheet name="Zusatzinfo Fläche 2" sheetId="14" r:id="rId10"/>
    <sheet name="Zusatzinfo Fläche 3" sheetId="16" r:id="rId11"/>
    <sheet name="Zusatzinfo Fläche 4" sheetId="18" r:id="rId12"/>
    <sheet name="Zusatzinfo Fläche 5" sheetId="20" r:id="rId13"/>
    <sheet name="Hilfsblatt" sheetId="21" r:id="rId14"/>
    <sheet name="Bedarfskalkulation" sheetId="23" r:id="rId15"/>
    <sheet name="PSM Bedarf" sheetId="7" r:id="rId16"/>
    <sheet name="PSM Liste" sheetId="4" r:id="rId17"/>
  </sheets>
  <definedNames>
    <definedName name="_xlnm._FilterDatabase" localSheetId="15" hidden="1">'PSM Bedarf'!$A$12:$A$49</definedName>
    <definedName name="Pfl.Reg.Nr.">'PSM Liste'!$B$5:$B$101</definedName>
    <definedName name="_xlnm.Print_Area" localSheetId="1">Ausfüllanleitung!$A$1:$B$41</definedName>
    <definedName name="_xlnm.Print_Area" localSheetId="0">Deckblatt!$A$1:$I$50</definedName>
    <definedName name="_xlnm.Print_Area" localSheetId="3">'Spritzplan Fläche 1'!$A$1:$U$55</definedName>
    <definedName name="_xlnm.Print_Area" localSheetId="4">'Spritzplan Fläche 2'!$A$1:$U$55</definedName>
    <definedName name="_xlnm.Print_Area" localSheetId="5">'Spritzplan Fläche 3'!$A$1:$U$55</definedName>
    <definedName name="_xlnm.Print_Area" localSheetId="6">'Spritzplan Fläche 4'!$A$1:$U$55</definedName>
    <definedName name="_xlnm.Print_Area" localSheetId="7">'Spritzplan Fläche 5'!$A$1:$U$55</definedName>
    <definedName name="Produktbedarf" localSheetId="4">'Spritzplan Fläche 2'!$BG$15:$BJ$55</definedName>
    <definedName name="Produktbedarf" localSheetId="5">'Spritzplan Fläche 3'!$BG$15:$BJ$55</definedName>
    <definedName name="Produktbedarf" localSheetId="6">'Spritzplan Fläche 4'!$BG$15:$BJ$55</definedName>
    <definedName name="Produktbedarf" localSheetId="7">'Spritzplan Fläche 5'!$BG$15:$BJ$55</definedName>
    <definedName name="Produktbedarf" localSheetId="8">'Zusatzinfo Fläche 1'!$AJ$15:$AM$55</definedName>
    <definedName name="Produktbedarf" localSheetId="9">'Zusatzinfo Fläche 2'!$AJ$15:$AM$55</definedName>
    <definedName name="Produktbedarf" localSheetId="10">'Zusatzinfo Fläche 3'!$AJ$15:$AM$55</definedName>
    <definedName name="Produktbedarf" localSheetId="11">'Zusatzinfo Fläche 4'!$AJ$15:$AM$55</definedName>
    <definedName name="Produktbedarf" localSheetId="12">'Zusatzinfo Fläche 5'!$AJ$15:$AM$55</definedName>
    <definedName name="Produktbedarf">'Spritzplan Fläche 1'!$BG$15:$BJ$55</definedName>
    <definedName name="Produkte" localSheetId="4">'Spritzplan Fläche 2'!$BG$16:$BG$55</definedName>
    <definedName name="Produkte" localSheetId="5">'Spritzplan Fläche 3'!$BG$16:$BG$55</definedName>
    <definedName name="Produkte" localSheetId="6">'Spritzplan Fläche 4'!$BG$16:$BG$55</definedName>
    <definedName name="Produkte" localSheetId="7">'Spritzplan Fläche 5'!$BG$16:$BG$55</definedName>
    <definedName name="Produkte" localSheetId="8">'Zusatzinfo Fläche 1'!$AJ$16:$AJ$55</definedName>
    <definedName name="Produkte" localSheetId="9">'Zusatzinfo Fläche 2'!$AJ$16:$AJ$55</definedName>
    <definedName name="Produkte" localSheetId="10">'Zusatzinfo Fläche 3'!$AJ$16:$AJ$55</definedName>
    <definedName name="Produkte" localSheetId="11">'Zusatzinfo Fläche 4'!$AJ$16:$AJ$55</definedName>
    <definedName name="Produkte" localSheetId="12">'Zusatzinfo Fläche 5'!$AJ$16:$AJ$55</definedName>
    <definedName name="Produkte">'Spritzplan Fläche 1'!$BG$16:$BG$55</definedName>
    <definedName name="PSMListe">'PSM Liste'!$B$5:$AB$101</definedName>
    <definedName name="Z_F96BD340_81CA_44AB_ACA3_590534059005_.wvu.Cols" localSheetId="3" hidden="1">'Spritzplan Fläche 1'!$C:$C,'Spritzplan Fläche 1'!$E:$E,'Spritzplan Fläche 1'!$K:$K</definedName>
    <definedName name="Z_F96BD340_81CA_44AB_ACA3_590534059005_.wvu.Cols" localSheetId="4" hidden="1">'Spritzplan Fläche 2'!$C:$C,'Spritzplan Fläche 2'!$E:$E,'Spritzplan Fläche 2'!$K:$K</definedName>
    <definedName name="Z_F96BD340_81CA_44AB_ACA3_590534059005_.wvu.Cols" localSheetId="5" hidden="1">'Spritzplan Fläche 3'!$C:$C,'Spritzplan Fläche 3'!$E:$E,'Spritzplan Fläche 3'!$K:$K</definedName>
    <definedName name="Z_F96BD340_81CA_44AB_ACA3_590534059005_.wvu.Cols" localSheetId="6" hidden="1">'Spritzplan Fläche 4'!$C:$C,'Spritzplan Fläche 4'!$E:$E,'Spritzplan Fläche 4'!$K:$K</definedName>
    <definedName name="Z_F96BD340_81CA_44AB_ACA3_590534059005_.wvu.Cols" localSheetId="7" hidden="1">'Spritzplan Fläche 5'!$C:$C,'Spritzplan Fläche 5'!$E:$E,'Spritzplan Fläche 5'!$K:$K</definedName>
    <definedName name="Z_F96BD340_81CA_44AB_ACA3_590534059005_.wvu.FilterData" localSheetId="15" hidden="1">'PSM Bedarf'!$A$12:$A$49</definedName>
    <definedName name="Z_F96BD340_81CA_44AB_ACA3_590534059005_.wvu.PrintArea" localSheetId="0" hidden="1">Deckblatt!#REF!</definedName>
    <definedName name="Z_F96BD340_81CA_44AB_ACA3_590534059005_.wvu.PrintArea" localSheetId="3" hidden="1">'Spritzplan Fläche 1'!$A$1:$U$55</definedName>
    <definedName name="Z_F96BD340_81CA_44AB_ACA3_590534059005_.wvu.PrintArea" localSheetId="4" hidden="1">'Spritzplan Fläche 2'!$A$1:$U$55</definedName>
    <definedName name="Z_F96BD340_81CA_44AB_ACA3_590534059005_.wvu.PrintArea" localSheetId="5" hidden="1">'Spritzplan Fläche 3'!$A$1:$U$55</definedName>
    <definedName name="Z_F96BD340_81CA_44AB_ACA3_590534059005_.wvu.PrintArea" localSheetId="6" hidden="1">'Spritzplan Fläche 4'!$A$1:$U$55</definedName>
    <definedName name="Z_F96BD340_81CA_44AB_ACA3_590534059005_.wvu.PrintArea" localSheetId="7" hidden="1">'Spritzplan Fläche 5'!$A$1:$U$55</definedName>
  </definedNames>
  <calcPr calcId="191029"/>
  <customWorkbookViews>
    <customWorkbookView name="Deckblatt" guid="{F96BD340-81CA-44AB-ACA3-590534059005}" maximized="1" xWindow="-8" yWindow="-8" windowWidth="1936" windowHeight="1056" activeSheetId="11"/>
  </customWorkbookViews>
  <pivotCaches>
    <pivotCache cacheId="4"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 i="19" l="1"/>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16" i="19"/>
  <c r="C19" i="19"/>
  <c r="C18" i="19"/>
  <c r="C17" i="19"/>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19" i="13"/>
  <c r="C18" i="13"/>
  <c r="C17" i="13"/>
  <c r="C16" i="1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16" i="3"/>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19" i="17"/>
  <c r="C18" i="17"/>
  <c r="C17" i="17"/>
  <c r="C16" i="17"/>
  <c r="C16"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19" i="15"/>
  <c r="C18" i="15"/>
  <c r="C17" i="15"/>
  <c r="A52" i="10"/>
  <c r="B52" i="10"/>
  <c r="C52" i="10"/>
  <c r="A20" i="14"/>
  <c r="B20" i="14"/>
  <c r="C20" i="14"/>
  <c r="A24" i="14"/>
  <c r="B24" i="14"/>
  <c r="C24" i="14"/>
  <c r="A28" i="14"/>
  <c r="B28" i="14"/>
  <c r="C28" i="14"/>
  <c r="A32" i="14"/>
  <c r="B32" i="14"/>
  <c r="C32" i="14"/>
  <c r="A36" i="14"/>
  <c r="B36" i="14"/>
  <c r="C36" i="14"/>
  <c r="A40" i="14"/>
  <c r="B40" i="14"/>
  <c r="C40" i="14"/>
  <c r="A44" i="14"/>
  <c r="B44" i="14"/>
  <c r="C44" i="14"/>
  <c r="A48" i="14"/>
  <c r="B48" i="14"/>
  <c r="C48" i="14"/>
  <c r="A52" i="14"/>
  <c r="B52" i="14"/>
  <c r="C52" i="14"/>
  <c r="C19" i="3"/>
  <c r="C18" i="3"/>
  <c r="C17" i="3"/>
  <c r="A14" i="20"/>
  <c r="A14" i="18"/>
  <c r="A14" i="16"/>
  <c r="B13" i="16"/>
  <c r="A14" i="14"/>
  <c r="B13" i="14"/>
  <c r="A14" i="10"/>
  <c r="B13" i="10"/>
  <c r="I38" i="7"/>
  <c r="A8" i="11"/>
  <c r="A5" i="16" s="1"/>
  <c r="A7" i="11"/>
  <c r="A4" i="7" s="1"/>
  <c r="A3" i="7"/>
  <c r="A3" i="20"/>
  <c r="A3" i="18"/>
  <c r="A3" i="16"/>
  <c r="A3" i="14"/>
  <c r="A3" i="10"/>
  <c r="A3" i="19"/>
  <c r="A3" i="17"/>
  <c r="A3" i="15"/>
  <c r="A3" i="13"/>
  <c r="A3" i="3"/>
  <c r="D35" i="7"/>
  <c r="F35" i="7" s="1"/>
  <c r="H35" i="7" s="1"/>
  <c r="I35" i="7" s="1"/>
  <c r="D36" i="7"/>
  <c r="F36" i="7" s="1"/>
  <c r="H36" i="7" s="1"/>
  <c r="I36" i="7" s="1"/>
  <c r="D37" i="7"/>
  <c r="F37" i="7" s="1"/>
  <c r="H37" i="7" s="1"/>
  <c r="I37" i="7" s="1"/>
  <c r="D38" i="7"/>
  <c r="F38" i="7" s="1"/>
  <c r="H38" i="7" s="1"/>
  <c r="A13" i="7"/>
  <c r="C13" i="7" s="1"/>
  <c r="E13" i="7" s="1"/>
  <c r="G13" i="7" s="1"/>
  <c r="A14" i="7"/>
  <c r="C14" i="7" s="1"/>
  <c r="E14" i="7" s="1"/>
  <c r="G14" i="7" s="1"/>
  <c r="A15" i="7"/>
  <c r="C15" i="7" s="1"/>
  <c r="E15" i="7" s="1"/>
  <c r="G15" i="7" s="1"/>
  <c r="A16" i="7"/>
  <c r="C16" i="7" s="1"/>
  <c r="E16" i="7" s="1"/>
  <c r="G16" i="7" s="1"/>
  <c r="A17" i="7"/>
  <c r="C17" i="7" s="1"/>
  <c r="E17" i="7" s="1"/>
  <c r="G17" i="7" s="1"/>
  <c r="A18" i="7"/>
  <c r="C18" i="7" s="1"/>
  <c r="E18" i="7" s="1"/>
  <c r="G18" i="7" s="1"/>
  <c r="A19" i="7"/>
  <c r="C19" i="7" s="1"/>
  <c r="E19" i="7" s="1"/>
  <c r="G19" i="7" s="1"/>
  <c r="A20" i="7"/>
  <c r="C20" i="7" s="1"/>
  <c r="E20" i="7" s="1"/>
  <c r="G20" i="7" s="1"/>
  <c r="A21" i="7"/>
  <c r="C21" i="7" s="1"/>
  <c r="E21" i="7" s="1"/>
  <c r="G21" i="7" s="1"/>
  <c r="A22" i="7"/>
  <c r="C22" i="7" s="1"/>
  <c r="E22" i="7" s="1"/>
  <c r="G22" i="7" s="1"/>
  <c r="A23" i="7"/>
  <c r="C23" i="7" s="1"/>
  <c r="E23" i="7" s="1"/>
  <c r="G23" i="7" s="1"/>
  <c r="A24" i="7"/>
  <c r="C24" i="7" s="1"/>
  <c r="E24" i="7" s="1"/>
  <c r="G24" i="7" s="1"/>
  <c r="A25" i="7"/>
  <c r="C25" i="7" s="1"/>
  <c r="E25" i="7" s="1"/>
  <c r="G25" i="7" s="1"/>
  <c r="A26" i="7"/>
  <c r="C26" i="7" s="1"/>
  <c r="E26" i="7" s="1"/>
  <c r="G26" i="7" s="1"/>
  <c r="A27" i="7"/>
  <c r="C27" i="7" s="1"/>
  <c r="E27" i="7" s="1"/>
  <c r="G27" i="7" s="1"/>
  <c r="A28" i="7"/>
  <c r="C28" i="7" s="1"/>
  <c r="E28" i="7" s="1"/>
  <c r="G28" i="7" s="1"/>
  <c r="A29" i="7"/>
  <c r="C29" i="7" s="1"/>
  <c r="E29" i="7" s="1"/>
  <c r="G29" i="7" s="1"/>
  <c r="A30" i="7"/>
  <c r="C30" i="7" s="1"/>
  <c r="E30" i="7" s="1"/>
  <c r="G30" i="7" s="1"/>
  <c r="A31" i="7"/>
  <c r="C31" i="7" s="1"/>
  <c r="E31" i="7" s="1"/>
  <c r="G31" i="7" s="1"/>
  <c r="A32" i="7"/>
  <c r="C32" i="7" s="1"/>
  <c r="E32" i="7" s="1"/>
  <c r="G32" i="7" s="1"/>
  <c r="A33" i="7"/>
  <c r="C33" i="7" s="1"/>
  <c r="E33" i="7" s="1"/>
  <c r="G33" i="7" s="1"/>
  <c r="A34" i="7"/>
  <c r="C34" i="7" s="1"/>
  <c r="E34" i="7" s="1"/>
  <c r="G34" i="7" s="1"/>
  <c r="A35" i="7"/>
  <c r="C35" i="7" s="1"/>
  <c r="E35" i="7" s="1"/>
  <c r="G35" i="7" s="1"/>
  <c r="A36" i="7"/>
  <c r="C36" i="7" s="1"/>
  <c r="E36" i="7" s="1"/>
  <c r="G36" i="7" s="1"/>
  <c r="A37" i="7"/>
  <c r="C37" i="7" s="1"/>
  <c r="E37" i="7" s="1"/>
  <c r="G37" i="7" s="1"/>
  <c r="A38" i="7"/>
  <c r="C38" i="7" s="1"/>
  <c r="E38" i="7" s="1"/>
  <c r="G38" i="7" s="1"/>
  <c r="A39" i="7"/>
  <c r="C39" i="7" s="1"/>
  <c r="E39" i="7" s="1"/>
  <c r="G39" i="7" s="1"/>
  <c r="A40" i="7"/>
  <c r="C40" i="7" s="1"/>
  <c r="E40" i="7" s="1"/>
  <c r="G40" i="7" s="1"/>
  <c r="A41" i="7"/>
  <c r="C41" i="7" s="1"/>
  <c r="E41" i="7" s="1"/>
  <c r="G41" i="7" s="1"/>
  <c r="A12" i="7"/>
  <c r="C12" i="7" s="1"/>
  <c r="E12" i="7" s="1"/>
  <c r="G12" i="7" s="1"/>
  <c r="G11" i="7"/>
  <c r="F11" i="7"/>
  <c r="E11" i="7"/>
  <c r="D11" i="7"/>
  <c r="C11" i="7"/>
  <c r="B170" i="21"/>
  <c r="B181" i="21"/>
  <c r="B189" i="21"/>
  <c r="B198" i="21"/>
  <c r="B128" i="21"/>
  <c r="B136" i="21"/>
  <c r="B144" i="21"/>
  <c r="B150" i="21"/>
  <c r="B86" i="21"/>
  <c r="B95" i="21"/>
  <c r="B103" i="21"/>
  <c r="B111" i="21"/>
  <c r="C1" i="21"/>
  <c r="D1" i="21"/>
  <c r="B1" i="21"/>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16" i="20"/>
  <c r="F55" i="20"/>
  <c r="E55" i="20"/>
  <c r="D55" i="20"/>
  <c r="D54" i="20"/>
  <c r="D52" i="20"/>
  <c r="F51" i="20"/>
  <c r="E51" i="20"/>
  <c r="D51" i="20"/>
  <c r="D50" i="20"/>
  <c r="D48" i="20"/>
  <c r="F47" i="20"/>
  <c r="E47" i="20"/>
  <c r="D47" i="20"/>
  <c r="D46" i="20"/>
  <c r="D44" i="20"/>
  <c r="F43" i="20"/>
  <c r="E43" i="20"/>
  <c r="D43" i="20"/>
  <c r="D42" i="20"/>
  <c r="D40" i="20"/>
  <c r="F39" i="20"/>
  <c r="E39" i="20"/>
  <c r="D39" i="20"/>
  <c r="D38" i="20"/>
  <c r="D36" i="20"/>
  <c r="F35" i="20"/>
  <c r="E35" i="20"/>
  <c r="D35" i="20"/>
  <c r="D34" i="20"/>
  <c r="D32" i="20"/>
  <c r="F31" i="20"/>
  <c r="E31" i="20"/>
  <c r="D31" i="20"/>
  <c r="D30" i="20"/>
  <c r="D28" i="20"/>
  <c r="F27" i="20"/>
  <c r="E27" i="20"/>
  <c r="D27" i="20"/>
  <c r="D26" i="20"/>
  <c r="D24" i="20"/>
  <c r="F23" i="20"/>
  <c r="E23" i="20"/>
  <c r="D23" i="20"/>
  <c r="D22" i="20"/>
  <c r="D20" i="20"/>
  <c r="A20" i="20"/>
  <c r="B20" i="20"/>
  <c r="C20" i="20"/>
  <c r="A24" i="20"/>
  <c r="B24" i="20"/>
  <c r="C24" i="20"/>
  <c r="A28" i="20"/>
  <c r="B28" i="20"/>
  <c r="C28" i="20"/>
  <c r="A32" i="20"/>
  <c r="B32" i="20"/>
  <c r="C32" i="20"/>
  <c r="A36" i="20"/>
  <c r="B36" i="20"/>
  <c r="C36" i="20"/>
  <c r="A40" i="20"/>
  <c r="B40" i="20"/>
  <c r="C40" i="20"/>
  <c r="A44" i="20"/>
  <c r="B44" i="20"/>
  <c r="C44" i="20"/>
  <c r="A48" i="20"/>
  <c r="B48" i="20"/>
  <c r="C48" i="20"/>
  <c r="A52" i="20"/>
  <c r="B52" i="20"/>
  <c r="C52" i="20"/>
  <c r="F19" i="20"/>
  <c r="E19" i="20"/>
  <c r="D19" i="20"/>
  <c r="D18" i="20"/>
  <c r="D16" i="20"/>
  <c r="C16" i="20"/>
  <c r="B16" i="20"/>
  <c r="A16" i="20"/>
  <c r="D11" i="20"/>
  <c r="D12" i="20"/>
  <c r="B10" i="20"/>
  <c r="C10" i="20"/>
  <c r="B11" i="20"/>
  <c r="C11" i="20"/>
  <c r="B12" i="20"/>
  <c r="C12" i="20"/>
  <c r="F11" i="20"/>
  <c r="G11" i="20"/>
  <c r="F12" i="20"/>
  <c r="G12" i="20"/>
  <c r="B9" i="20"/>
  <c r="C9" i="20"/>
  <c r="F9" i="20"/>
  <c r="G9" i="20"/>
  <c r="H13" i="20"/>
  <c r="F13" i="20"/>
  <c r="E13" i="20"/>
  <c r="D13" i="20"/>
  <c r="C13" i="20"/>
  <c r="B13" i="20"/>
  <c r="A13" i="20"/>
  <c r="D10" i="20"/>
  <c r="BC57" i="19"/>
  <c r="BA57" i="19"/>
  <c r="BB57" i="19" s="1"/>
  <c r="BC56" i="19"/>
  <c r="BA56" i="19"/>
  <c r="BB56" i="19" s="1"/>
  <c r="BG55" i="19"/>
  <c r="B201" i="21" s="1"/>
  <c r="AZ55" i="19"/>
  <c r="AY55" i="19"/>
  <c r="AX55" i="19"/>
  <c r="AW55" i="19"/>
  <c r="AV55" i="19"/>
  <c r="BA55" i="19" s="1"/>
  <c r="AU55" i="19"/>
  <c r="AT55" i="19"/>
  <c r="AS55" i="19"/>
  <c r="AR55" i="19"/>
  <c r="AQ55" i="19"/>
  <c r="AO55" i="19"/>
  <c r="U55" i="19" s="1"/>
  <c r="AN55" i="19"/>
  <c r="T55" i="19" s="1"/>
  <c r="AM55" i="19"/>
  <c r="S55" i="19" s="1"/>
  <c r="AL55" i="19"/>
  <c r="R55" i="19" s="1"/>
  <c r="AK55" i="19"/>
  <c r="Q55" i="19" s="1"/>
  <c r="AJ55" i="19"/>
  <c r="P55" i="19" s="1"/>
  <c r="AI55" i="19"/>
  <c r="O55" i="19" s="1"/>
  <c r="AH55" i="19"/>
  <c r="N55" i="19" s="1"/>
  <c r="AG55" i="19"/>
  <c r="M55" i="19" s="1"/>
  <c r="AE55" i="19"/>
  <c r="L55" i="19"/>
  <c r="BJ55" i="19" s="1"/>
  <c r="BI55" i="19" s="1"/>
  <c r="D201" i="21" s="1"/>
  <c r="E55" i="19"/>
  <c r="BG54" i="19"/>
  <c r="B200" i="21" s="1"/>
  <c r="AZ54" i="19"/>
  <c r="AY54" i="19"/>
  <c r="AX54" i="19"/>
  <c r="AW54" i="19"/>
  <c r="AV54" i="19"/>
  <c r="BA54" i="19" s="1"/>
  <c r="AU54" i="19"/>
  <c r="AT54" i="19"/>
  <c r="AS54" i="19"/>
  <c r="AR54" i="19"/>
  <c r="AQ54" i="19"/>
  <c r="AO54" i="19"/>
  <c r="U54" i="19" s="1"/>
  <c r="AN54" i="19"/>
  <c r="T54" i="19" s="1"/>
  <c r="AM54" i="19"/>
  <c r="S54" i="19" s="1"/>
  <c r="AL54" i="19"/>
  <c r="R54" i="19" s="1"/>
  <c r="AK54" i="19"/>
  <c r="Q54" i="19" s="1"/>
  <c r="AJ54" i="19"/>
  <c r="P54" i="19" s="1"/>
  <c r="AI54" i="19"/>
  <c r="O54" i="19" s="1"/>
  <c r="AH54" i="19"/>
  <c r="N54" i="19" s="1"/>
  <c r="AG54" i="19"/>
  <c r="M54" i="19" s="1"/>
  <c r="AE54" i="19"/>
  <c r="L54" i="19"/>
  <c r="BJ54" i="19" s="1"/>
  <c r="BI54" i="19" s="1"/>
  <c r="D200" i="21" s="1"/>
  <c r="E54" i="19"/>
  <c r="BG53" i="19"/>
  <c r="B199" i="21" s="1"/>
  <c r="AZ53" i="19"/>
  <c r="AY53" i="19"/>
  <c r="AX53" i="19"/>
  <c r="AW53" i="19"/>
  <c r="AV53" i="19"/>
  <c r="AU53" i="19"/>
  <c r="AT53" i="19"/>
  <c r="AS53" i="19"/>
  <c r="AR53" i="19"/>
  <c r="AQ53" i="19"/>
  <c r="AO53" i="19"/>
  <c r="U53" i="19" s="1"/>
  <c r="AN53" i="19"/>
  <c r="T53" i="19" s="1"/>
  <c r="AM53" i="19"/>
  <c r="S53" i="19" s="1"/>
  <c r="AL53" i="19"/>
  <c r="R53" i="19" s="1"/>
  <c r="AK53" i="19"/>
  <c r="Q53" i="19" s="1"/>
  <c r="AJ53" i="19"/>
  <c r="P53" i="19" s="1"/>
  <c r="AI53" i="19"/>
  <c r="O53" i="19" s="1"/>
  <c r="AH53" i="19"/>
  <c r="N53" i="19" s="1"/>
  <c r="AG53" i="19"/>
  <c r="M53" i="19" s="1"/>
  <c r="AE53" i="19"/>
  <c r="L53" i="19"/>
  <c r="BJ53" i="19" s="1"/>
  <c r="BI53" i="19" s="1"/>
  <c r="D199" i="21" s="1"/>
  <c r="E53" i="19"/>
  <c r="BG52" i="19"/>
  <c r="AZ52" i="19"/>
  <c r="AY52" i="19"/>
  <c r="AX52" i="19"/>
  <c r="AW52" i="19"/>
  <c r="AV52" i="19"/>
  <c r="AU52" i="19"/>
  <c r="AT52" i="19"/>
  <c r="AS52" i="19"/>
  <c r="AR52" i="19"/>
  <c r="AQ52" i="19"/>
  <c r="AO52" i="19"/>
  <c r="U52" i="19" s="1"/>
  <c r="AN52" i="19"/>
  <c r="T52" i="19" s="1"/>
  <c r="AM52" i="19"/>
  <c r="S52" i="19" s="1"/>
  <c r="AL52" i="19"/>
  <c r="R52" i="19" s="1"/>
  <c r="AK52" i="19"/>
  <c r="Q52" i="19" s="1"/>
  <c r="AJ52" i="19"/>
  <c r="P52" i="19" s="1"/>
  <c r="AI52" i="19"/>
  <c r="O52" i="19" s="1"/>
  <c r="AH52" i="19"/>
  <c r="N52" i="19" s="1"/>
  <c r="AG52" i="19"/>
  <c r="M52" i="19" s="1"/>
  <c r="AE52" i="19"/>
  <c r="L52" i="19"/>
  <c r="BJ52" i="19" s="1"/>
  <c r="BI52" i="19" s="1"/>
  <c r="D198" i="21" s="1"/>
  <c r="E52" i="19"/>
  <c r="BG51" i="19"/>
  <c r="B197" i="21" s="1"/>
  <c r="AZ51" i="19"/>
  <c r="AY51" i="19"/>
  <c r="AX51" i="19"/>
  <c r="AW51" i="19"/>
  <c r="AV51" i="19"/>
  <c r="BA51" i="19" s="1"/>
  <c r="AU51" i="19"/>
  <c r="AT51" i="19"/>
  <c r="AS51" i="19"/>
  <c r="AR51" i="19"/>
  <c r="AQ51" i="19"/>
  <c r="AO51" i="19"/>
  <c r="U51" i="19" s="1"/>
  <c r="AN51" i="19"/>
  <c r="T51" i="19" s="1"/>
  <c r="AM51" i="19"/>
  <c r="S51" i="19" s="1"/>
  <c r="AL51" i="19"/>
  <c r="R51" i="19" s="1"/>
  <c r="AK51" i="19"/>
  <c r="Q51" i="19" s="1"/>
  <c r="AJ51" i="19"/>
  <c r="P51" i="19" s="1"/>
  <c r="AI51" i="19"/>
  <c r="O51" i="19" s="1"/>
  <c r="AH51" i="19"/>
  <c r="N51" i="19" s="1"/>
  <c r="AG51" i="19"/>
  <c r="M51" i="19" s="1"/>
  <c r="AE51" i="19"/>
  <c r="L51" i="19"/>
  <c r="BJ51" i="19" s="1"/>
  <c r="BI51" i="19" s="1"/>
  <c r="D197" i="21" s="1"/>
  <c r="E51" i="19"/>
  <c r="BG50" i="19"/>
  <c r="B196" i="21" s="1"/>
  <c r="AZ50" i="19"/>
  <c r="AY50" i="19"/>
  <c r="AX50" i="19"/>
  <c r="AW50" i="19"/>
  <c r="AV50" i="19"/>
  <c r="AU50" i="19"/>
  <c r="AT50" i="19"/>
  <c r="AS50" i="19"/>
  <c r="AR50" i="19"/>
  <c r="AQ50" i="19"/>
  <c r="AO50" i="19"/>
  <c r="U50" i="19" s="1"/>
  <c r="AN50" i="19"/>
  <c r="T50" i="19" s="1"/>
  <c r="AM50" i="19"/>
  <c r="S50" i="19" s="1"/>
  <c r="AL50" i="19"/>
  <c r="R50" i="19" s="1"/>
  <c r="AK50" i="19"/>
  <c r="Q50" i="19" s="1"/>
  <c r="AJ50" i="19"/>
  <c r="P50" i="19" s="1"/>
  <c r="AI50" i="19"/>
  <c r="O50" i="19" s="1"/>
  <c r="AH50" i="19"/>
  <c r="N50" i="19" s="1"/>
  <c r="AG50" i="19"/>
  <c r="M50" i="19" s="1"/>
  <c r="AE50" i="19"/>
  <c r="L50" i="19"/>
  <c r="BJ50" i="19" s="1"/>
  <c r="BI50" i="19" s="1"/>
  <c r="D196" i="21" s="1"/>
  <c r="E50" i="19"/>
  <c r="BG49" i="19"/>
  <c r="B195" i="21" s="1"/>
  <c r="AZ49" i="19"/>
  <c r="AY49" i="19"/>
  <c r="AX49" i="19"/>
  <c r="AW49" i="19"/>
  <c r="AV49" i="19"/>
  <c r="BA49" i="19" s="1"/>
  <c r="AU49" i="19"/>
  <c r="AT49" i="19"/>
  <c r="AS49" i="19"/>
  <c r="AR49" i="19"/>
  <c r="AQ49" i="19"/>
  <c r="AO49" i="19"/>
  <c r="U49" i="19" s="1"/>
  <c r="AN49" i="19"/>
  <c r="T49" i="19" s="1"/>
  <c r="AM49" i="19"/>
  <c r="S49" i="19" s="1"/>
  <c r="AL49" i="19"/>
  <c r="R49" i="19" s="1"/>
  <c r="AK49" i="19"/>
  <c r="Q49" i="19" s="1"/>
  <c r="AJ49" i="19"/>
  <c r="P49" i="19" s="1"/>
  <c r="AI49" i="19"/>
  <c r="O49" i="19" s="1"/>
  <c r="AH49" i="19"/>
  <c r="N49" i="19" s="1"/>
  <c r="AG49" i="19"/>
  <c r="M49" i="19" s="1"/>
  <c r="AE49" i="19"/>
  <c r="L49" i="19"/>
  <c r="BJ49" i="19" s="1"/>
  <c r="BI49" i="19" s="1"/>
  <c r="D195" i="21" s="1"/>
  <c r="E49" i="19"/>
  <c r="BG48" i="19"/>
  <c r="B194" i="21" s="1"/>
  <c r="AZ48" i="19"/>
  <c r="AY48" i="19"/>
  <c r="AX48" i="19"/>
  <c r="AW48" i="19"/>
  <c r="AV48" i="19"/>
  <c r="AU48" i="19"/>
  <c r="AT48" i="19"/>
  <c r="AS48" i="19"/>
  <c r="AR48" i="19"/>
  <c r="AQ48" i="19"/>
  <c r="AO48" i="19"/>
  <c r="U48" i="19" s="1"/>
  <c r="AN48" i="19"/>
  <c r="T48" i="19" s="1"/>
  <c r="AM48" i="19"/>
  <c r="S48" i="19" s="1"/>
  <c r="AL48" i="19"/>
  <c r="R48" i="19" s="1"/>
  <c r="AK48" i="19"/>
  <c r="Q48" i="19" s="1"/>
  <c r="AJ48" i="19"/>
  <c r="P48" i="19" s="1"/>
  <c r="AI48" i="19"/>
  <c r="O48" i="19" s="1"/>
  <c r="AH48" i="19"/>
  <c r="N48" i="19" s="1"/>
  <c r="AG48" i="19"/>
  <c r="M48" i="19" s="1"/>
  <c r="AE48" i="19"/>
  <c r="L48" i="19"/>
  <c r="BJ48" i="19" s="1"/>
  <c r="BI48" i="19" s="1"/>
  <c r="D194" i="21" s="1"/>
  <c r="E48" i="19"/>
  <c r="BG47" i="19"/>
  <c r="B193" i="21" s="1"/>
  <c r="AZ47" i="19"/>
  <c r="AY47" i="19"/>
  <c r="AX47" i="19"/>
  <c r="AW47" i="19"/>
  <c r="AV47" i="19"/>
  <c r="BA47" i="19" s="1"/>
  <c r="AU47" i="19"/>
  <c r="AT47" i="19"/>
  <c r="AS47" i="19"/>
  <c r="AR47" i="19"/>
  <c r="AQ47" i="19"/>
  <c r="AO47" i="19"/>
  <c r="U47" i="19" s="1"/>
  <c r="AN47" i="19"/>
  <c r="T47" i="19" s="1"/>
  <c r="AM47" i="19"/>
  <c r="S47" i="19" s="1"/>
  <c r="AL47" i="19"/>
  <c r="R47" i="19" s="1"/>
  <c r="AK47" i="19"/>
  <c r="Q47" i="19" s="1"/>
  <c r="AJ47" i="19"/>
  <c r="P47" i="19" s="1"/>
  <c r="AI47" i="19"/>
  <c r="O47" i="19" s="1"/>
  <c r="AH47" i="19"/>
  <c r="N47" i="19" s="1"/>
  <c r="AG47" i="19"/>
  <c r="M47" i="19" s="1"/>
  <c r="AE47" i="19"/>
  <c r="V47" i="19"/>
  <c r="J47" i="20" s="1"/>
  <c r="L47" i="19"/>
  <c r="BJ47" i="19" s="1"/>
  <c r="BI47" i="19" s="1"/>
  <c r="D193" i="21" s="1"/>
  <c r="E47" i="19"/>
  <c r="BG46" i="19"/>
  <c r="B192" i="21" s="1"/>
  <c r="AZ46" i="19"/>
  <c r="AY46" i="19"/>
  <c r="AX46" i="19"/>
  <c r="AW46" i="19"/>
  <c r="AV46" i="19"/>
  <c r="BA46" i="19" s="1"/>
  <c r="AU46" i="19"/>
  <c r="AT46" i="19"/>
  <c r="AS46" i="19"/>
  <c r="AR46" i="19"/>
  <c r="AQ46" i="19"/>
  <c r="AO46" i="19"/>
  <c r="U46" i="19" s="1"/>
  <c r="AN46" i="19"/>
  <c r="T46" i="19" s="1"/>
  <c r="AM46" i="19"/>
  <c r="S46" i="19" s="1"/>
  <c r="AL46" i="19"/>
  <c r="R46" i="19" s="1"/>
  <c r="AK46" i="19"/>
  <c r="Q46" i="19" s="1"/>
  <c r="AJ46" i="19"/>
  <c r="P46" i="19" s="1"/>
  <c r="AI46" i="19"/>
  <c r="O46" i="19" s="1"/>
  <c r="AH46" i="19"/>
  <c r="N46" i="19" s="1"/>
  <c r="AG46" i="19"/>
  <c r="M46" i="19" s="1"/>
  <c r="AE46" i="19"/>
  <c r="L46" i="19"/>
  <c r="BJ46" i="19" s="1"/>
  <c r="BI46" i="19" s="1"/>
  <c r="D192" i="21" s="1"/>
  <c r="E46" i="19"/>
  <c r="BG45" i="19"/>
  <c r="B191" i="21" s="1"/>
  <c r="AZ45" i="19"/>
  <c r="AY45" i="19"/>
  <c r="AX45" i="19"/>
  <c r="AW45" i="19"/>
  <c r="AV45" i="19"/>
  <c r="AU45" i="19"/>
  <c r="AT45" i="19"/>
  <c r="AS45" i="19"/>
  <c r="AR45" i="19"/>
  <c r="AQ45" i="19"/>
  <c r="AO45" i="19"/>
  <c r="U45" i="19" s="1"/>
  <c r="AN45" i="19"/>
  <c r="T45" i="19" s="1"/>
  <c r="AM45" i="19"/>
  <c r="S45" i="19" s="1"/>
  <c r="AL45" i="19"/>
  <c r="R45" i="19" s="1"/>
  <c r="AK45" i="19"/>
  <c r="Q45" i="19" s="1"/>
  <c r="AJ45" i="19"/>
  <c r="P45" i="19" s="1"/>
  <c r="AI45" i="19"/>
  <c r="O45" i="19" s="1"/>
  <c r="AH45" i="19"/>
  <c r="N45" i="19" s="1"/>
  <c r="AG45" i="19"/>
  <c r="M45" i="19" s="1"/>
  <c r="AE45" i="19"/>
  <c r="L45" i="19"/>
  <c r="BJ45" i="19" s="1"/>
  <c r="BI45" i="19" s="1"/>
  <c r="D191" i="21" s="1"/>
  <c r="E45" i="19"/>
  <c r="BG44" i="19"/>
  <c r="B190" i="21" s="1"/>
  <c r="AZ44" i="19"/>
  <c r="AY44" i="19"/>
  <c r="AX44" i="19"/>
  <c r="AW44" i="19"/>
  <c r="AV44" i="19"/>
  <c r="BA44" i="19" s="1"/>
  <c r="AU44" i="19"/>
  <c r="AT44" i="19"/>
  <c r="AS44" i="19"/>
  <c r="AR44" i="19"/>
  <c r="AQ44" i="19"/>
  <c r="AO44" i="19"/>
  <c r="U44" i="19" s="1"/>
  <c r="AN44" i="19"/>
  <c r="T44" i="19" s="1"/>
  <c r="AM44" i="19"/>
  <c r="S44" i="19" s="1"/>
  <c r="AL44" i="19"/>
  <c r="R44" i="19" s="1"/>
  <c r="AK44" i="19"/>
  <c r="Q44" i="19" s="1"/>
  <c r="AJ44" i="19"/>
  <c r="P44" i="19" s="1"/>
  <c r="AI44" i="19"/>
  <c r="O44" i="19" s="1"/>
  <c r="AH44" i="19"/>
  <c r="N44" i="19" s="1"/>
  <c r="AG44" i="19"/>
  <c r="M44" i="19" s="1"/>
  <c r="AE44" i="19"/>
  <c r="L44" i="19"/>
  <c r="I44" i="20" s="1"/>
  <c r="E44" i="19"/>
  <c r="BG43" i="19"/>
  <c r="AZ43" i="19"/>
  <c r="AY43" i="19"/>
  <c r="AX43" i="19"/>
  <c r="AW43" i="19"/>
  <c r="AV43" i="19"/>
  <c r="BA43" i="19" s="1"/>
  <c r="AU43" i="19"/>
  <c r="AT43" i="19"/>
  <c r="AS43" i="19"/>
  <c r="AR43" i="19"/>
  <c r="AQ43" i="19"/>
  <c r="AO43" i="19"/>
  <c r="U43" i="19" s="1"/>
  <c r="AN43" i="19"/>
  <c r="T43" i="19" s="1"/>
  <c r="AM43" i="19"/>
  <c r="S43" i="19" s="1"/>
  <c r="AL43" i="19"/>
  <c r="R43" i="19" s="1"/>
  <c r="AK43" i="19"/>
  <c r="Q43" i="19" s="1"/>
  <c r="AJ43" i="19"/>
  <c r="P43" i="19" s="1"/>
  <c r="AI43" i="19"/>
  <c r="O43" i="19" s="1"/>
  <c r="AH43" i="19"/>
  <c r="N43" i="19" s="1"/>
  <c r="AG43" i="19"/>
  <c r="M43" i="19" s="1"/>
  <c r="AE43" i="19"/>
  <c r="L43" i="19"/>
  <c r="BJ43" i="19" s="1"/>
  <c r="BI43" i="19" s="1"/>
  <c r="D189" i="21" s="1"/>
  <c r="E43" i="19"/>
  <c r="BG42" i="19"/>
  <c r="B188" i="21" s="1"/>
  <c r="AZ42" i="19"/>
  <c r="AY42" i="19"/>
  <c r="AX42" i="19"/>
  <c r="AW42" i="19"/>
  <c r="AV42" i="19"/>
  <c r="AU42" i="19"/>
  <c r="AT42" i="19"/>
  <c r="AS42" i="19"/>
  <c r="AR42" i="19"/>
  <c r="AQ42" i="19"/>
  <c r="AO42" i="19"/>
  <c r="U42" i="19" s="1"/>
  <c r="AN42" i="19"/>
  <c r="T42" i="19" s="1"/>
  <c r="AM42" i="19"/>
  <c r="S42" i="19" s="1"/>
  <c r="AL42" i="19"/>
  <c r="R42" i="19" s="1"/>
  <c r="AK42" i="19"/>
  <c r="Q42" i="19" s="1"/>
  <c r="AJ42" i="19"/>
  <c r="P42" i="19" s="1"/>
  <c r="AI42" i="19"/>
  <c r="O42" i="19" s="1"/>
  <c r="AH42" i="19"/>
  <c r="N42" i="19" s="1"/>
  <c r="AG42" i="19"/>
  <c r="M42" i="19" s="1"/>
  <c r="AE42" i="19"/>
  <c r="L42" i="19"/>
  <c r="BJ42" i="19" s="1"/>
  <c r="BI42" i="19" s="1"/>
  <c r="D188" i="21" s="1"/>
  <c r="E42" i="19"/>
  <c r="BG41" i="19"/>
  <c r="B187" i="21" s="1"/>
  <c r="AZ41" i="19"/>
  <c r="AY41" i="19"/>
  <c r="AX41" i="19"/>
  <c r="AW41" i="19"/>
  <c r="AV41" i="19"/>
  <c r="BA41" i="19" s="1"/>
  <c r="AU41" i="19"/>
  <c r="AT41" i="19"/>
  <c r="AS41" i="19"/>
  <c r="AR41" i="19"/>
  <c r="AQ41" i="19"/>
  <c r="AO41" i="19"/>
  <c r="U41" i="19" s="1"/>
  <c r="AN41" i="19"/>
  <c r="T41" i="19" s="1"/>
  <c r="AM41" i="19"/>
  <c r="S41" i="19" s="1"/>
  <c r="AL41" i="19"/>
  <c r="R41" i="19" s="1"/>
  <c r="AK41" i="19"/>
  <c r="Q41" i="19" s="1"/>
  <c r="AJ41" i="19"/>
  <c r="P41" i="19" s="1"/>
  <c r="AI41" i="19"/>
  <c r="O41" i="19" s="1"/>
  <c r="AH41" i="19"/>
  <c r="N41" i="19" s="1"/>
  <c r="AG41" i="19"/>
  <c r="M41" i="19" s="1"/>
  <c r="AE41" i="19"/>
  <c r="L41" i="19"/>
  <c r="BJ41" i="19" s="1"/>
  <c r="BI41" i="19" s="1"/>
  <c r="D187" i="21" s="1"/>
  <c r="E41" i="19"/>
  <c r="BG40" i="19"/>
  <c r="B186" i="21" s="1"/>
  <c r="AZ40" i="19"/>
  <c r="AY40" i="19"/>
  <c r="AX40" i="19"/>
  <c r="AW40" i="19"/>
  <c r="AV40" i="19"/>
  <c r="AU40" i="19"/>
  <c r="AT40" i="19"/>
  <c r="AS40" i="19"/>
  <c r="AR40" i="19"/>
  <c r="AQ40" i="19"/>
  <c r="AO40" i="19"/>
  <c r="U40" i="19" s="1"/>
  <c r="AN40" i="19"/>
  <c r="T40" i="19" s="1"/>
  <c r="AM40" i="19"/>
  <c r="S40" i="19" s="1"/>
  <c r="AL40" i="19"/>
  <c r="R40" i="19" s="1"/>
  <c r="AK40" i="19"/>
  <c r="Q40" i="19" s="1"/>
  <c r="AJ40" i="19"/>
  <c r="P40" i="19" s="1"/>
  <c r="AI40" i="19"/>
  <c r="O40" i="19" s="1"/>
  <c r="AH40" i="19"/>
  <c r="N40" i="19" s="1"/>
  <c r="AG40" i="19"/>
  <c r="M40" i="19" s="1"/>
  <c r="AE40" i="19"/>
  <c r="L40" i="19"/>
  <c r="BJ40" i="19" s="1"/>
  <c r="BI40" i="19" s="1"/>
  <c r="D186" i="21" s="1"/>
  <c r="E40" i="19"/>
  <c r="BG39" i="19"/>
  <c r="B185" i="21" s="1"/>
  <c r="AZ39" i="19"/>
  <c r="AY39" i="19"/>
  <c r="AX39" i="19"/>
  <c r="AW39" i="19"/>
  <c r="AV39" i="19"/>
  <c r="BA39" i="19" s="1"/>
  <c r="AU39" i="19"/>
  <c r="AT39" i="19"/>
  <c r="AS39" i="19"/>
  <c r="AR39" i="19"/>
  <c r="AQ39" i="19"/>
  <c r="AO39" i="19"/>
  <c r="U39" i="19" s="1"/>
  <c r="AN39" i="19"/>
  <c r="T39" i="19" s="1"/>
  <c r="AM39" i="19"/>
  <c r="S39" i="19" s="1"/>
  <c r="AL39" i="19"/>
  <c r="R39" i="19" s="1"/>
  <c r="AK39" i="19"/>
  <c r="Q39" i="19" s="1"/>
  <c r="AJ39" i="19"/>
  <c r="P39" i="19" s="1"/>
  <c r="AI39" i="19"/>
  <c r="O39" i="19" s="1"/>
  <c r="AH39" i="19"/>
  <c r="N39" i="19" s="1"/>
  <c r="AG39" i="19"/>
  <c r="M39" i="19" s="1"/>
  <c r="AE39" i="19"/>
  <c r="V39" i="19"/>
  <c r="J39" i="20" s="1"/>
  <c r="L39" i="19"/>
  <c r="BJ39" i="19" s="1"/>
  <c r="BI39" i="19" s="1"/>
  <c r="D185" i="21" s="1"/>
  <c r="E39" i="19"/>
  <c r="BG38" i="19"/>
  <c r="B184" i="21" s="1"/>
  <c r="AZ38" i="19"/>
  <c r="AY38" i="19"/>
  <c r="AX38" i="19"/>
  <c r="AW38" i="19"/>
  <c r="AV38" i="19"/>
  <c r="BA38" i="19" s="1"/>
  <c r="AU38" i="19"/>
  <c r="AT38" i="19"/>
  <c r="AS38" i="19"/>
  <c r="AR38" i="19"/>
  <c r="AQ38" i="19"/>
  <c r="AO38" i="19"/>
  <c r="U38" i="19" s="1"/>
  <c r="AN38" i="19"/>
  <c r="T38" i="19" s="1"/>
  <c r="AM38" i="19"/>
  <c r="S38" i="19" s="1"/>
  <c r="AL38" i="19"/>
  <c r="R38" i="19" s="1"/>
  <c r="AK38" i="19"/>
  <c r="Q38" i="19" s="1"/>
  <c r="AJ38" i="19"/>
  <c r="P38" i="19" s="1"/>
  <c r="AI38" i="19"/>
  <c r="O38" i="19" s="1"/>
  <c r="AH38" i="19"/>
  <c r="N38" i="19" s="1"/>
  <c r="AG38" i="19"/>
  <c r="M38" i="19" s="1"/>
  <c r="AE38" i="19"/>
  <c r="V38" i="19"/>
  <c r="J38" i="20" s="1"/>
  <c r="L38" i="19"/>
  <c r="BJ38" i="19" s="1"/>
  <c r="BI38" i="19" s="1"/>
  <c r="D184" i="21" s="1"/>
  <c r="E38" i="19"/>
  <c r="BG37" i="19"/>
  <c r="B183" i="21" s="1"/>
  <c r="AZ37" i="19"/>
  <c r="AY37" i="19"/>
  <c r="AX37" i="19"/>
  <c r="AW37" i="19"/>
  <c r="AV37" i="19"/>
  <c r="AU37" i="19"/>
  <c r="AT37" i="19"/>
  <c r="AS37" i="19"/>
  <c r="AR37" i="19"/>
  <c r="AQ37" i="19"/>
  <c r="AO37" i="19"/>
  <c r="U37" i="19" s="1"/>
  <c r="AN37" i="19"/>
  <c r="T37" i="19" s="1"/>
  <c r="AM37" i="19"/>
  <c r="S37" i="19" s="1"/>
  <c r="AL37" i="19"/>
  <c r="R37" i="19" s="1"/>
  <c r="AK37" i="19"/>
  <c r="Q37" i="19" s="1"/>
  <c r="AJ37" i="19"/>
  <c r="P37" i="19" s="1"/>
  <c r="AI37" i="19"/>
  <c r="O37" i="19" s="1"/>
  <c r="AH37" i="19"/>
  <c r="N37" i="19" s="1"/>
  <c r="AG37" i="19"/>
  <c r="M37" i="19" s="1"/>
  <c r="AE37" i="19"/>
  <c r="L37" i="19"/>
  <c r="BJ37" i="19" s="1"/>
  <c r="BI37" i="19" s="1"/>
  <c r="D183" i="21" s="1"/>
  <c r="E37" i="19"/>
  <c r="BG36" i="19"/>
  <c r="B182" i="21" s="1"/>
  <c r="AZ36" i="19"/>
  <c r="AY36" i="19"/>
  <c r="AX36" i="19"/>
  <c r="AW36" i="19"/>
  <c r="AV36" i="19"/>
  <c r="BA36" i="19" s="1"/>
  <c r="AU36" i="19"/>
  <c r="AT36" i="19"/>
  <c r="AS36" i="19"/>
  <c r="AR36" i="19"/>
  <c r="AQ36" i="19"/>
  <c r="AO36" i="19"/>
  <c r="U36" i="19" s="1"/>
  <c r="AN36" i="19"/>
  <c r="T36" i="19" s="1"/>
  <c r="AM36" i="19"/>
  <c r="S36" i="19" s="1"/>
  <c r="AL36" i="19"/>
  <c r="R36" i="19" s="1"/>
  <c r="AK36" i="19"/>
  <c r="Q36" i="19" s="1"/>
  <c r="AJ36" i="19"/>
  <c r="P36" i="19" s="1"/>
  <c r="AI36" i="19"/>
  <c r="O36" i="19" s="1"/>
  <c r="AH36" i="19"/>
  <c r="N36" i="19" s="1"/>
  <c r="AG36" i="19"/>
  <c r="M36" i="19" s="1"/>
  <c r="AE36" i="19"/>
  <c r="L36" i="19"/>
  <c r="BJ36" i="19" s="1"/>
  <c r="BI36" i="19" s="1"/>
  <c r="D182" i="21" s="1"/>
  <c r="E36" i="19"/>
  <c r="BG35" i="19"/>
  <c r="AZ35" i="19"/>
  <c r="AY35" i="19"/>
  <c r="AX35" i="19"/>
  <c r="AW35" i="19"/>
  <c r="AV35" i="19"/>
  <c r="BA35" i="19" s="1"/>
  <c r="AU35" i="19"/>
  <c r="AT35" i="19"/>
  <c r="AS35" i="19"/>
  <c r="AR35" i="19"/>
  <c r="AQ35" i="19"/>
  <c r="AO35" i="19"/>
  <c r="U35" i="19" s="1"/>
  <c r="AN35" i="19"/>
  <c r="T35" i="19" s="1"/>
  <c r="AM35" i="19"/>
  <c r="S35" i="19" s="1"/>
  <c r="AL35" i="19"/>
  <c r="R35" i="19" s="1"/>
  <c r="AK35" i="19"/>
  <c r="Q35" i="19" s="1"/>
  <c r="AJ35" i="19"/>
  <c r="P35" i="19" s="1"/>
  <c r="AI35" i="19"/>
  <c r="O35" i="19" s="1"/>
  <c r="AH35" i="19"/>
  <c r="N35" i="19" s="1"/>
  <c r="AG35" i="19"/>
  <c r="M35" i="19" s="1"/>
  <c r="AE35" i="19"/>
  <c r="V35" i="19"/>
  <c r="J35" i="20" s="1"/>
  <c r="L35" i="19"/>
  <c r="BJ35" i="19" s="1"/>
  <c r="BI35" i="19" s="1"/>
  <c r="D181" i="21" s="1"/>
  <c r="E35" i="19"/>
  <c r="BG34" i="19"/>
  <c r="B180" i="21" s="1"/>
  <c r="AZ34" i="19"/>
  <c r="AY34" i="19"/>
  <c r="AX34" i="19"/>
  <c r="AW34" i="19"/>
  <c r="AV34" i="19"/>
  <c r="BA34" i="19" s="1"/>
  <c r="AU34" i="19"/>
  <c r="AT34" i="19"/>
  <c r="AS34" i="19"/>
  <c r="AR34" i="19"/>
  <c r="AQ34" i="19"/>
  <c r="AO34" i="19"/>
  <c r="U34" i="19" s="1"/>
  <c r="AN34" i="19"/>
  <c r="T34" i="19" s="1"/>
  <c r="AM34" i="19"/>
  <c r="S34" i="19" s="1"/>
  <c r="AL34" i="19"/>
  <c r="R34" i="19" s="1"/>
  <c r="AK34" i="19"/>
  <c r="Q34" i="19" s="1"/>
  <c r="AJ34" i="19"/>
  <c r="P34" i="19" s="1"/>
  <c r="AI34" i="19"/>
  <c r="O34" i="19" s="1"/>
  <c r="AH34" i="19"/>
  <c r="N34" i="19" s="1"/>
  <c r="AG34" i="19"/>
  <c r="M34" i="19" s="1"/>
  <c r="AE34" i="19"/>
  <c r="L34" i="19"/>
  <c r="BJ34" i="19" s="1"/>
  <c r="BI34" i="19" s="1"/>
  <c r="D180" i="21" s="1"/>
  <c r="E34" i="19"/>
  <c r="BG33" i="19"/>
  <c r="B179" i="21" s="1"/>
  <c r="AZ33" i="19"/>
  <c r="AY33" i="19"/>
  <c r="AX33" i="19"/>
  <c r="AW33" i="19"/>
  <c r="AV33" i="19"/>
  <c r="BA33" i="19" s="1"/>
  <c r="AU33" i="19"/>
  <c r="AT33" i="19"/>
  <c r="AS33" i="19"/>
  <c r="AR33" i="19"/>
  <c r="AQ33" i="19"/>
  <c r="AO33" i="19"/>
  <c r="U33" i="19" s="1"/>
  <c r="AN33" i="19"/>
  <c r="T33" i="19" s="1"/>
  <c r="AM33" i="19"/>
  <c r="S33" i="19" s="1"/>
  <c r="AL33" i="19"/>
  <c r="R33" i="19" s="1"/>
  <c r="AK33" i="19"/>
  <c r="Q33" i="19" s="1"/>
  <c r="AJ33" i="19"/>
  <c r="P33" i="19" s="1"/>
  <c r="AI33" i="19"/>
  <c r="O33" i="19" s="1"/>
  <c r="AH33" i="19"/>
  <c r="N33" i="19" s="1"/>
  <c r="AG33" i="19"/>
  <c r="M33" i="19" s="1"/>
  <c r="AE33" i="19"/>
  <c r="L33" i="19"/>
  <c r="BJ33" i="19" s="1"/>
  <c r="BI33" i="19" s="1"/>
  <c r="D179" i="21" s="1"/>
  <c r="E33" i="19"/>
  <c r="BG32" i="19"/>
  <c r="B178" i="21" s="1"/>
  <c r="AZ32" i="19"/>
  <c r="AY32" i="19"/>
  <c r="AX32" i="19"/>
  <c r="AW32" i="19"/>
  <c r="AV32" i="19"/>
  <c r="AU32" i="19"/>
  <c r="AT32" i="19"/>
  <c r="AS32" i="19"/>
  <c r="AR32" i="19"/>
  <c r="AQ32" i="19"/>
  <c r="AO32" i="19"/>
  <c r="U32" i="19" s="1"/>
  <c r="AN32" i="19"/>
  <c r="T32" i="19" s="1"/>
  <c r="AM32" i="19"/>
  <c r="S32" i="19" s="1"/>
  <c r="AL32" i="19"/>
  <c r="R32" i="19" s="1"/>
  <c r="AK32" i="19"/>
  <c r="Q32" i="19" s="1"/>
  <c r="AJ32" i="19"/>
  <c r="P32" i="19" s="1"/>
  <c r="AI32" i="19"/>
  <c r="O32" i="19" s="1"/>
  <c r="AH32" i="19"/>
  <c r="N32" i="19" s="1"/>
  <c r="AG32" i="19"/>
  <c r="M32" i="19" s="1"/>
  <c r="AE32" i="19"/>
  <c r="L32" i="19"/>
  <c r="BJ32" i="19" s="1"/>
  <c r="BI32" i="19" s="1"/>
  <c r="D178" i="21" s="1"/>
  <c r="E32" i="19"/>
  <c r="BG31" i="19"/>
  <c r="B177" i="21" s="1"/>
  <c r="AZ31" i="19"/>
  <c r="AY31" i="19"/>
  <c r="AX31" i="19"/>
  <c r="AW31" i="19"/>
  <c r="AV31" i="19"/>
  <c r="BA31" i="19" s="1"/>
  <c r="AU31" i="19"/>
  <c r="AT31" i="19"/>
  <c r="AS31" i="19"/>
  <c r="AR31" i="19"/>
  <c r="AQ31" i="19"/>
  <c r="AO31" i="19"/>
  <c r="U31" i="19" s="1"/>
  <c r="AN31" i="19"/>
  <c r="T31" i="19" s="1"/>
  <c r="AM31" i="19"/>
  <c r="S31" i="19" s="1"/>
  <c r="AL31" i="19"/>
  <c r="R31" i="19" s="1"/>
  <c r="AK31" i="19"/>
  <c r="Q31" i="19" s="1"/>
  <c r="AJ31" i="19"/>
  <c r="P31" i="19" s="1"/>
  <c r="AI31" i="19"/>
  <c r="O31" i="19" s="1"/>
  <c r="AH31" i="19"/>
  <c r="N31" i="19" s="1"/>
  <c r="AG31" i="19"/>
  <c r="M31" i="19" s="1"/>
  <c r="AE31" i="19"/>
  <c r="V31" i="19"/>
  <c r="J31" i="20" s="1"/>
  <c r="L31" i="19"/>
  <c r="I31" i="20" s="1"/>
  <c r="E31" i="19"/>
  <c r="BG30" i="19"/>
  <c r="B176" i="21" s="1"/>
  <c r="AZ30" i="19"/>
  <c r="AY30" i="19"/>
  <c r="AX30" i="19"/>
  <c r="AW30" i="19"/>
  <c r="AV30" i="19"/>
  <c r="BA30" i="19" s="1"/>
  <c r="AU30" i="19"/>
  <c r="AT30" i="19"/>
  <c r="AS30" i="19"/>
  <c r="AR30" i="19"/>
  <c r="AQ30" i="19"/>
  <c r="AO30" i="19"/>
  <c r="U30" i="19" s="1"/>
  <c r="AN30" i="19"/>
  <c r="T30" i="19" s="1"/>
  <c r="AM30" i="19"/>
  <c r="S30" i="19" s="1"/>
  <c r="AL30" i="19"/>
  <c r="R30" i="19" s="1"/>
  <c r="AK30" i="19"/>
  <c r="Q30" i="19" s="1"/>
  <c r="AJ30" i="19"/>
  <c r="P30" i="19" s="1"/>
  <c r="AI30" i="19"/>
  <c r="O30" i="19" s="1"/>
  <c r="AH30" i="19"/>
  <c r="N30" i="19" s="1"/>
  <c r="AG30" i="19"/>
  <c r="M30" i="19" s="1"/>
  <c r="AE30" i="19"/>
  <c r="L30" i="19"/>
  <c r="BJ30" i="19" s="1"/>
  <c r="BI30" i="19" s="1"/>
  <c r="D176" i="21" s="1"/>
  <c r="E30" i="19"/>
  <c r="BG29" i="19"/>
  <c r="B175" i="21" s="1"/>
  <c r="AZ29" i="19"/>
  <c r="AY29" i="19"/>
  <c r="AX29" i="19"/>
  <c r="AW29" i="19"/>
  <c r="AV29" i="19"/>
  <c r="AU29" i="19"/>
  <c r="AT29" i="19"/>
  <c r="AS29" i="19"/>
  <c r="AR29" i="19"/>
  <c r="AQ29" i="19"/>
  <c r="AO29" i="19"/>
  <c r="U29" i="19" s="1"/>
  <c r="AN29" i="19"/>
  <c r="T29" i="19" s="1"/>
  <c r="AM29" i="19"/>
  <c r="S29" i="19" s="1"/>
  <c r="AL29" i="19"/>
  <c r="R29" i="19" s="1"/>
  <c r="AK29" i="19"/>
  <c r="Q29" i="19" s="1"/>
  <c r="AJ29" i="19"/>
  <c r="P29" i="19" s="1"/>
  <c r="AI29" i="19"/>
  <c r="O29" i="19" s="1"/>
  <c r="AH29" i="19"/>
  <c r="N29" i="19" s="1"/>
  <c r="AG29" i="19"/>
  <c r="M29" i="19" s="1"/>
  <c r="AE29" i="19"/>
  <c r="L29" i="19"/>
  <c r="BJ29" i="19" s="1"/>
  <c r="BI29" i="19" s="1"/>
  <c r="D175" i="21" s="1"/>
  <c r="E29" i="19"/>
  <c r="BG28" i="19"/>
  <c r="B174" i="21" s="1"/>
  <c r="AZ28" i="19"/>
  <c r="AY28" i="19"/>
  <c r="AX28" i="19"/>
  <c r="AW28" i="19"/>
  <c r="AV28" i="19"/>
  <c r="BA28" i="19" s="1"/>
  <c r="AU28" i="19"/>
  <c r="AT28" i="19"/>
  <c r="AS28" i="19"/>
  <c r="AR28" i="19"/>
  <c r="AQ28" i="19"/>
  <c r="AO28" i="19"/>
  <c r="U28" i="19" s="1"/>
  <c r="AN28" i="19"/>
  <c r="T28" i="19" s="1"/>
  <c r="AM28" i="19"/>
  <c r="S28" i="19" s="1"/>
  <c r="AL28" i="19"/>
  <c r="R28" i="19" s="1"/>
  <c r="AK28" i="19"/>
  <c r="Q28" i="19" s="1"/>
  <c r="AJ28" i="19"/>
  <c r="P28" i="19" s="1"/>
  <c r="AI28" i="19"/>
  <c r="O28" i="19" s="1"/>
  <c r="AH28" i="19"/>
  <c r="N28" i="19" s="1"/>
  <c r="AG28" i="19"/>
  <c r="M28" i="19" s="1"/>
  <c r="AE28" i="19"/>
  <c r="L28" i="19"/>
  <c r="I28" i="20" s="1"/>
  <c r="E28" i="19"/>
  <c r="BG27" i="19"/>
  <c r="B173" i="21" s="1"/>
  <c r="AZ27" i="19"/>
  <c r="AY27" i="19"/>
  <c r="AX27" i="19"/>
  <c r="AW27" i="19"/>
  <c r="AV27" i="19"/>
  <c r="BA27" i="19" s="1"/>
  <c r="AU27" i="19"/>
  <c r="AT27" i="19"/>
  <c r="AS27" i="19"/>
  <c r="AR27" i="19"/>
  <c r="AQ27" i="19"/>
  <c r="AO27" i="19"/>
  <c r="U27" i="19" s="1"/>
  <c r="AN27" i="19"/>
  <c r="T27" i="19" s="1"/>
  <c r="AM27" i="19"/>
  <c r="S27" i="19" s="1"/>
  <c r="AL27" i="19"/>
  <c r="R27" i="19" s="1"/>
  <c r="AK27" i="19"/>
  <c r="Q27" i="19" s="1"/>
  <c r="AJ27" i="19"/>
  <c r="P27" i="19" s="1"/>
  <c r="AI27" i="19"/>
  <c r="O27" i="19" s="1"/>
  <c r="AH27" i="19"/>
  <c r="N27" i="19" s="1"/>
  <c r="AG27" i="19"/>
  <c r="M27" i="19" s="1"/>
  <c r="AE27" i="19"/>
  <c r="V27" i="19"/>
  <c r="J27" i="20" s="1"/>
  <c r="L27" i="19"/>
  <c r="BJ27" i="19" s="1"/>
  <c r="BI27" i="19" s="1"/>
  <c r="D173" i="21" s="1"/>
  <c r="E27" i="19"/>
  <c r="BG26" i="19"/>
  <c r="B172" i="21" s="1"/>
  <c r="AZ26" i="19"/>
  <c r="AY26" i="19"/>
  <c r="AX26" i="19"/>
  <c r="AW26" i="19"/>
  <c r="AV26" i="19"/>
  <c r="AU26" i="19"/>
  <c r="AT26" i="19"/>
  <c r="AS26" i="19"/>
  <c r="AR26" i="19"/>
  <c r="AQ26" i="19"/>
  <c r="AO26" i="19"/>
  <c r="U26" i="19" s="1"/>
  <c r="AN26" i="19"/>
  <c r="T26" i="19" s="1"/>
  <c r="AM26" i="19"/>
  <c r="S26" i="19" s="1"/>
  <c r="AL26" i="19"/>
  <c r="R26" i="19" s="1"/>
  <c r="AK26" i="19"/>
  <c r="Q26" i="19" s="1"/>
  <c r="AJ26" i="19"/>
  <c r="P26" i="19" s="1"/>
  <c r="AI26" i="19"/>
  <c r="O26" i="19" s="1"/>
  <c r="AH26" i="19"/>
  <c r="N26" i="19" s="1"/>
  <c r="AG26" i="19"/>
  <c r="M26" i="19" s="1"/>
  <c r="AE26" i="19"/>
  <c r="L26" i="19"/>
  <c r="BJ26" i="19" s="1"/>
  <c r="BI26" i="19" s="1"/>
  <c r="D172" i="21" s="1"/>
  <c r="E26" i="19"/>
  <c r="BG25" i="19"/>
  <c r="B171" i="21" s="1"/>
  <c r="AZ25" i="19"/>
  <c r="AY25" i="19"/>
  <c r="AX25" i="19"/>
  <c r="AW25" i="19"/>
  <c r="AV25" i="19"/>
  <c r="BA25" i="19" s="1"/>
  <c r="AU25" i="19"/>
  <c r="AT25" i="19"/>
  <c r="AS25" i="19"/>
  <c r="AR25" i="19"/>
  <c r="AQ25" i="19"/>
  <c r="AO25" i="19"/>
  <c r="U25" i="19" s="1"/>
  <c r="AN25" i="19"/>
  <c r="T25" i="19" s="1"/>
  <c r="AM25" i="19"/>
  <c r="S25" i="19" s="1"/>
  <c r="AL25" i="19"/>
  <c r="R25" i="19" s="1"/>
  <c r="AK25" i="19"/>
  <c r="Q25" i="19" s="1"/>
  <c r="AJ25" i="19"/>
  <c r="P25" i="19" s="1"/>
  <c r="AI25" i="19"/>
  <c r="O25" i="19" s="1"/>
  <c r="AH25" i="19"/>
  <c r="N25" i="19" s="1"/>
  <c r="AG25" i="19"/>
  <c r="M25" i="19" s="1"/>
  <c r="AE25" i="19"/>
  <c r="L25" i="19"/>
  <c r="BJ25" i="19" s="1"/>
  <c r="BI25" i="19" s="1"/>
  <c r="D171" i="21" s="1"/>
  <c r="E25" i="19"/>
  <c r="BG24" i="19"/>
  <c r="AZ24" i="19"/>
  <c r="AY24" i="19"/>
  <c r="AX24" i="19"/>
  <c r="AW24" i="19"/>
  <c r="AV24" i="19"/>
  <c r="AU24" i="19"/>
  <c r="AT24" i="19"/>
  <c r="AS24" i="19"/>
  <c r="AR24" i="19"/>
  <c r="AQ24" i="19"/>
  <c r="AO24" i="19"/>
  <c r="U24" i="19" s="1"/>
  <c r="AN24" i="19"/>
  <c r="T24" i="19" s="1"/>
  <c r="AM24" i="19"/>
  <c r="S24" i="19" s="1"/>
  <c r="AL24" i="19"/>
  <c r="R24" i="19" s="1"/>
  <c r="AK24" i="19"/>
  <c r="Q24" i="19" s="1"/>
  <c r="AJ24" i="19"/>
  <c r="P24" i="19" s="1"/>
  <c r="AI24" i="19"/>
  <c r="O24" i="19" s="1"/>
  <c r="AH24" i="19"/>
  <c r="N24" i="19" s="1"/>
  <c r="AG24" i="19"/>
  <c r="M24" i="19" s="1"/>
  <c r="AE24" i="19"/>
  <c r="L24" i="19"/>
  <c r="BJ24" i="19" s="1"/>
  <c r="BI24" i="19" s="1"/>
  <c r="D170" i="21" s="1"/>
  <c r="E24" i="19"/>
  <c r="BG23" i="19"/>
  <c r="B169" i="21" s="1"/>
  <c r="AZ23" i="19"/>
  <c r="AY23" i="19"/>
  <c r="AX23" i="19"/>
  <c r="AW23" i="19"/>
  <c r="AV23" i="19"/>
  <c r="BA23" i="19" s="1"/>
  <c r="AU23" i="19"/>
  <c r="AT23" i="19"/>
  <c r="AS23" i="19"/>
  <c r="AR23" i="19"/>
  <c r="AQ23" i="19"/>
  <c r="AO23" i="19"/>
  <c r="U23" i="19" s="1"/>
  <c r="AN23" i="19"/>
  <c r="T23" i="19" s="1"/>
  <c r="AM23" i="19"/>
  <c r="S23" i="19" s="1"/>
  <c r="AL23" i="19"/>
  <c r="R23" i="19" s="1"/>
  <c r="AK23" i="19"/>
  <c r="Q23" i="19" s="1"/>
  <c r="AJ23" i="19"/>
  <c r="P23" i="19" s="1"/>
  <c r="AI23" i="19"/>
  <c r="O23" i="19" s="1"/>
  <c r="AH23" i="19"/>
  <c r="N23" i="19" s="1"/>
  <c r="AG23" i="19"/>
  <c r="M23" i="19" s="1"/>
  <c r="AE23" i="19"/>
  <c r="L23" i="19"/>
  <c r="I23" i="20" s="1"/>
  <c r="E23" i="19"/>
  <c r="BG22" i="19"/>
  <c r="B168" i="21" s="1"/>
  <c r="AZ22" i="19"/>
  <c r="AY22" i="19"/>
  <c r="AX22" i="19"/>
  <c r="AW22" i="19"/>
  <c r="AV22" i="19"/>
  <c r="AU22" i="19"/>
  <c r="AT22" i="19"/>
  <c r="AS22" i="19"/>
  <c r="AR22" i="19"/>
  <c r="AQ22" i="19"/>
  <c r="AO22" i="19"/>
  <c r="U22" i="19" s="1"/>
  <c r="AN22" i="19"/>
  <c r="T22" i="19" s="1"/>
  <c r="AM22" i="19"/>
  <c r="S22" i="19" s="1"/>
  <c r="AL22" i="19"/>
  <c r="R22" i="19" s="1"/>
  <c r="AK22" i="19"/>
  <c r="Q22" i="19" s="1"/>
  <c r="AJ22" i="19"/>
  <c r="P22" i="19" s="1"/>
  <c r="AI22" i="19"/>
  <c r="O22" i="19" s="1"/>
  <c r="AH22" i="19"/>
  <c r="N22" i="19" s="1"/>
  <c r="AG22" i="19"/>
  <c r="M22" i="19" s="1"/>
  <c r="AE22" i="19"/>
  <c r="L22" i="19"/>
  <c r="BJ22" i="19" s="1"/>
  <c r="BI22" i="19" s="1"/>
  <c r="D168" i="21" s="1"/>
  <c r="E22" i="19"/>
  <c r="BG21" i="19"/>
  <c r="B167" i="21" s="1"/>
  <c r="AZ21" i="19"/>
  <c r="AY21" i="19"/>
  <c r="AX21" i="19"/>
  <c r="AW21" i="19"/>
  <c r="AV21" i="19"/>
  <c r="AU21" i="19"/>
  <c r="AT21" i="19"/>
  <c r="AS21" i="19"/>
  <c r="AR21" i="19"/>
  <c r="AQ21" i="19"/>
  <c r="AO21" i="19"/>
  <c r="U21" i="19" s="1"/>
  <c r="AN21" i="19"/>
  <c r="T21" i="19" s="1"/>
  <c r="AM21" i="19"/>
  <c r="S21" i="19" s="1"/>
  <c r="AL21" i="19"/>
  <c r="R21" i="19" s="1"/>
  <c r="AK21" i="19"/>
  <c r="Q21" i="19" s="1"/>
  <c r="AJ21" i="19"/>
  <c r="P21" i="19" s="1"/>
  <c r="AI21" i="19"/>
  <c r="O21" i="19" s="1"/>
  <c r="AH21" i="19"/>
  <c r="N21" i="19" s="1"/>
  <c r="AG21" i="19"/>
  <c r="M21" i="19" s="1"/>
  <c r="AE21" i="19"/>
  <c r="L21" i="19"/>
  <c r="BJ21" i="19" s="1"/>
  <c r="BI21" i="19" s="1"/>
  <c r="D167" i="21" s="1"/>
  <c r="E21" i="19"/>
  <c r="BG20" i="19"/>
  <c r="B166" i="21" s="1"/>
  <c r="AZ20" i="19"/>
  <c r="AY20" i="19"/>
  <c r="AX20" i="19"/>
  <c r="AW20" i="19"/>
  <c r="AV20" i="19"/>
  <c r="AU20" i="19"/>
  <c r="AT20" i="19"/>
  <c r="AS20" i="19"/>
  <c r="AR20" i="19"/>
  <c r="AQ20" i="19"/>
  <c r="AO20" i="19"/>
  <c r="U20" i="19" s="1"/>
  <c r="AN20" i="19"/>
  <c r="T20" i="19" s="1"/>
  <c r="AM20" i="19"/>
  <c r="S20" i="19" s="1"/>
  <c r="AL20" i="19"/>
  <c r="R20" i="19" s="1"/>
  <c r="AK20" i="19"/>
  <c r="Q20" i="19" s="1"/>
  <c r="AJ20" i="19"/>
  <c r="P20" i="19" s="1"/>
  <c r="AI20" i="19"/>
  <c r="O20" i="19" s="1"/>
  <c r="AH20" i="19"/>
  <c r="N20" i="19" s="1"/>
  <c r="AG20" i="19"/>
  <c r="M20" i="19" s="1"/>
  <c r="AE20" i="19"/>
  <c r="L20" i="19"/>
  <c r="I20" i="20" s="1"/>
  <c r="E20" i="19"/>
  <c r="BG19" i="19"/>
  <c r="B165" i="21" s="1"/>
  <c r="AZ19" i="19"/>
  <c r="AY19" i="19"/>
  <c r="AX19" i="19"/>
  <c r="AW19" i="19"/>
  <c r="AV19" i="19"/>
  <c r="AU19" i="19"/>
  <c r="AT19" i="19"/>
  <c r="AS19" i="19"/>
  <c r="AR19" i="19"/>
  <c r="AQ19" i="19"/>
  <c r="AO19" i="19"/>
  <c r="U19" i="19" s="1"/>
  <c r="AN19" i="19"/>
  <c r="T19" i="19" s="1"/>
  <c r="AM19" i="19"/>
  <c r="S19" i="19" s="1"/>
  <c r="AL19" i="19"/>
  <c r="R19" i="19" s="1"/>
  <c r="AK19" i="19"/>
  <c r="Q19" i="19" s="1"/>
  <c r="AJ19" i="19"/>
  <c r="P19" i="19" s="1"/>
  <c r="AI19" i="19"/>
  <c r="O19" i="19" s="1"/>
  <c r="AH19" i="19"/>
  <c r="N19" i="19" s="1"/>
  <c r="AG19" i="19"/>
  <c r="M19" i="19" s="1"/>
  <c r="AE19" i="19"/>
  <c r="L19" i="19"/>
  <c r="BJ19" i="19" s="1"/>
  <c r="BI19" i="19" s="1"/>
  <c r="D165" i="21" s="1"/>
  <c r="E19" i="19"/>
  <c r="BG18" i="19"/>
  <c r="B164" i="21" s="1"/>
  <c r="AZ18" i="19"/>
  <c r="AY18" i="19"/>
  <c r="AX18" i="19"/>
  <c r="AW18" i="19"/>
  <c r="AV18" i="19"/>
  <c r="AU18" i="19"/>
  <c r="AT18" i="19"/>
  <c r="AS18" i="19"/>
  <c r="AR18" i="19"/>
  <c r="AQ18" i="19"/>
  <c r="AO18" i="19"/>
  <c r="U18" i="19" s="1"/>
  <c r="AN18" i="19"/>
  <c r="T18" i="19" s="1"/>
  <c r="AM18" i="19"/>
  <c r="S18" i="19" s="1"/>
  <c r="AL18" i="19"/>
  <c r="R18" i="19" s="1"/>
  <c r="AK18" i="19"/>
  <c r="Q18" i="19" s="1"/>
  <c r="AJ18" i="19"/>
  <c r="P18" i="19" s="1"/>
  <c r="AI18" i="19"/>
  <c r="O18" i="19" s="1"/>
  <c r="AH18" i="19"/>
  <c r="N18" i="19" s="1"/>
  <c r="AG18" i="19"/>
  <c r="M18" i="19" s="1"/>
  <c r="AE18" i="19"/>
  <c r="L18" i="19"/>
  <c r="BJ18" i="19" s="1"/>
  <c r="BI18" i="19" s="1"/>
  <c r="D164" i="21" s="1"/>
  <c r="E18" i="19"/>
  <c r="BG17" i="19"/>
  <c r="B163" i="21" s="1"/>
  <c r="AZ17" i="19"/>
  <c r="AY17" i="19"/>
  <c r="AX17" i="19"/>
  <c r="AW17" i="19"/>
  <c r="AV17" i="19"/>
  <c r="BA17" i="19" s="1"/>
  <c r="AU17" i="19"/>
  <c r="AT17" i="19"/>
  <c r="AS17" i="19"/>
  <c r="AR17" i="19"/>
  <c r="AQ17" i="19"/>
  <c r="AO17" i="19"/>
  <c r="U17" i="19" s="1"/>
  <c r="AN17" i="19"/>
  <c r="T17" i="19" s="1"/>
  <c r="AM17" i="19"/>
  <c r="S17" i="19" s="1"/>
  <c r="AL17" i="19"/>
  <c r="R17" i="19" s="1"/>
  <c r="AK17" i="19"/>
  <c r="Q17" i="19" s="1"/>
  <c r="AJ17" i="19"/>
  <c r="P17" i="19" s="1"/>
  <c r="AI17" i="19"/>
  <c r="O17" i="19" s="1"/>
  <c r="AH17" i="19"/>
  <c r="N17" i="19" s="1"/>
  <c r="AG17" i="19"/>
  <c r="M17" i="19" s="1"/>
  <c r="AE17" i="19"/>
  <c r="L17" i="19"/>
  <c r="BJ17" i="19" s="1"/>
  <c r="BI17" i="19" s="1"/>
  <c r="D163" i="21" s="1"/>
  <c r="E17" i="19"/>
  <c r="BG16" i="19"/>
  <c r="B162" i="21" s="1"/>
  <c r="AZ16" i="19"/>
  <c r="AY16" i="19"/>
  <c r="AX16" i="19"/>
  <c r="AW16" i="19"/>
  <c r="AV16" i="19"/>
  <c r="BA16" i="19" s="1"/>
  <c r="AU16" i="19"/>
  <c r="AT16" i="19"/>
  <c r="AS16" i="19"/>
  <c r="AR16" i="19"/>
  <c r="AQ16" i="19"/>
  <c r="AO16" i="19"/>
  <c r="U16" i="19" s="1"/>
  <c r="AN16" i="19"/>
  <c r="T16" i="19" s="1"/>
  <c r="AM16" i="19"/>
  <c r="S16" i="19" s="1"/>
  <c r="AL16" i="19"/>
  <c r="R16" i="19" s="1"/>
  <c r="AK16" i="19"/>
  <c r="Q16" i="19" s="1"/>
  <c r="AJ16" i="19"/>
  <c r="P16" i="19" s="1"/>
  <c r="AI16" i="19"/>
  <c r="O16" i="19" s="1"/>
  <c r="AH16" i="19"/>
  <c r="N16" i="19" s="1"/>
  <c r="AG16" i="19"/>
  <c r="M16" i="19" s="1"/>
  <c r="AE16" i="19"/>
  <c r="L16" i="19"/>
  <c r="BJ16" i="19" s="1"/>
  <c r="BI16" i="19" s="1"/>
  <c r="D162" i="21" s="1"/>
  <c r="E16" i="19"/>
  <c r="BE15" i="19"/>
  <c r="BD15" i="19"/>
  <c r="AZ15" i="19"/>
  <c r="AY15" i="19"/>
  <c r="AX15" i="19"/>
  <c r="AW15" i="19"/>
  <c r="AV15" i="19"/>
  <c r="AU15" i="19"/>
  <c r="AT15" i="19"/>
  <c r="AS15" i="19"/>
  <c r="AR15" i="19"/>
  <c r="AQ15" i="19"/>
  <c r="AP15" i="19"/>
  <c r="AO15" i="19"/>
  <c r="AN15" i="19"/>
  <c r="T15" i="19" s="1"/>
  <c r="AM15" i="19"/>
  <c r="S15" i="19" s="1"/>
  <c r="AL15" i="19"/>
  <c r="R15" i="19" s="1"/>
  <c r="AK15" i="19"/>
  <c r="Q15" i="19" s="1"/>
  <c r="AJ15" i="19"/>
  <c r="P15" i="19" s="1"/>
  <c r="AI15" i="19"/>
  <c r="O15" i="19" s="1"/>
  <c r="AH15" i="19"/>
  <c r="N15" i="19" s="1"/>
  <c r="AG15" i="19"/>
  <c r="M15" i="19" s="1"/>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16" i="18"/>
  <c r="F55" i="18"/>
  <c r="E55" i="18"/>
  <c r="D55" i="18"/>
  <c r="D54" i="18"/>
  <c r="D52" i="18"/>
  <c r="F51" i="18"/>
  <c r="E51" i="18"/>
  <c r="D51" i="18"/>
  <c r="D50" i="18"/>
  <c r="D48" i="18"/>
  <c r="F47" i="18"/>
  <c r="E47" i="18"/>
  <c r="D47" i="18"/>
  <c r="D46" i="18"/>
  <c r="D44" i="18"/>
  <c r="F43" i="18"/>
  <c r="E43" i="18"/>
  <c r="D43" i="18"/>
  <c r="D42" i="18"/>
  <c r="D40" i="18"/>
  <c r="F39" i="18"/>
  <c r="E39" i="18"/>
  <c r="D39" i="18"/>
  <c r="D38" i="18"/>
  <c r="D36" i="18"/>
  <c r="F35" i="18"/>
  <c r="E35" i="18"/>
  <c r="D35" i="18"/>
  <c r="D34" i="18"/>
  <c r="D32" i="18"/>
  <c r="F31" i="18"/>
  <c r="E31" i="18"/>
  <c r="D31" i="18"/>
  <c r="D30" i="18"/>
  <c r="D28" i="18"/>
  <c r="F27" i="18"/>
  <c r="E27" i="18"/>
  <c r="D27" i="18"/>
  <c r="D26" i="18"/>
  <c r="D24" i="18"/>
  <c r="F23" i="18"/>
  <c r="E23" i="18"/>
  <c r="D23" i="18"/>
  <c r="D22" i="18"/>
  <c r="D20" i="18"/>
  <c r="A20" i="18"/>
  <c r="B20" i="18"/>
  <c r="C20" i="18"/>
  <c r="A24" i="18"/>
  <c r="B24" i="18"/>
  <c r="C24" i="18"/>
  <c r="A28" i="18"/>
  <c r="B28" i="18"/>
  <c r="C28" i="18"/>
  <c r="A32" i="18"/>
  <c r="B32" i="18"/>
  <c r="C32" i="18"/>
  <c r="A36" i="18"/>
  <c r="B36" i="18"/>
  <c r="C36" i="18"/>
  <c r="A40" i="18"/>
  <c r="B40" i="18"/>
  <c r="C40" i="18"/>
  <c r="A44" i="18"/>
  <c r="B44" i="18"/>
  <c r="C44" i="18"/>
  <c r="A48" i="18"/>
  <c r="B48" i="18"/>
  <c r="C48" i="18"/>
  <c r="A52" i="18"/>
  <c r="B52" i="18"/>
  <c r="C52" i="18"/>
  <c r="F19" i="18"/>
  <c r="E19" i="18"/>
  <c r="D19" i="18"/>
  <c r="D18" i="18"/>
  <c r="D16" i="18"/>
  <c r="C16" i="18"/>
  <c r="B16" i="18"/>
  <c r="A16" i="18"/>
  <c r="D11" i="18"/>
  <c r="D12" i="18"/>
  <c r="B10" i="18"/>
  <c r="C10" i="18"/>
  <c r="B11" i="18"/>
  <c r="C11" i="18"/>
  <c r="B12" i="18"/>
  <c r="C12" i="18"/>
  <c r="F11" i="18"/>
  <c r="G11" i="18"/>
  <c r="F12" i="18"/>
  <c r="G12" i="18"/>
  <c r="B9" i="18"/>
  <c r="C9" i="18"/>
  <c r="E9" i="18"/>
  <c r="F9" i="18"/>
  <c r="G9" i="18"/>
  <c r="H13" i="18"/>
  <c r="F13" i="18"/>
  <c r="E13" i="18"/>
  <c r="D13" i="18"/>
  <c r="C13" i="18"/>
  <c r="D10" i="18"/>
  <c r="BC57" i="17"/>
  <c r="BA57" i="17"/>
  <c r="BB57" i="17" s="1"/>
  <c r="BC56" i="17"/>
  <c r="BA56" i="17"/>
  <c r="BB56" i="17" s="1"/>
  <c r="BG55" i="17"/>
  <c r="B161" i="21" s="1"/>
  <c r="AZ55" i="17"/>
  <c r="AY55" i="17"/>
  <c r="AX55" i="17"/>
  <c r="AW55" i="17"/>
  <c r="AV55" i="17"/>
  <c r="BA55" i="17" s="1"/>
  <c r="AU55" i="17"/>
  <c r="AT55" i="17"/>
  <c r="AS55" i="17"/>
  <c r="AR55" i="17"/>
  <c r="AQ55" i="17"/>
  <c r="AO55" i="17"/>
  <c r="U55" i="17" s="1"/>
  <c r="AN55" i="17"/>
  <c r="T55" i="17" s="1"/>
  <c r="AM55" i="17"/>
  <c r="S55" i="17" s="1"/>
  <c r="AL55" i="17"/>
  <c r="R55" i="17" s="1"/>
  <c r="AK55" i="17"/>
  <c r="Q55" i="17" s="1"/>
  <c r="AJ55" i="17"/>
  <c r="P55" i="17" s="1"/>
  <c r="AI55" i="17"/>
  <c r="O55" i="17" s="1"/>
  <c r="AH55" i="17"/>
  <c r="N55" i="17" s="1"/>
  <c r="AG55" i="17"/>
  <c r="M55" i="17" s="1"/>
  <c r="AE55" i="17"/>
  <c r="L55" i="17"/>
  <c r="BJ55" i="17" s="1"/>
  <c r="BI55" i="17" s="1"/>
  <c r="D161" i="21" s="1"/>
  <c r="E55" i="17"/>
  <c r="BG54" i="17"/>
  <c r="B160" i="21" s="1"/>
  <c r="AZ54" i="17"/>
  <c r="AY54" i="17"/>
  <c r="AX54" i="17"/>
  <c r="AW54" i="17"/>
  <c r="AV54" i="17"/>
  <c r="AU54" i="17"/>
  <c r="AT54" i="17"/>
  <c r="AS54" i="17"/>
  <c r="AR54" i="17"/>
  <c r="AQ54" i="17"/>
  <c r="AO54" i="17"/>
  <c r="U54" i="17" s="1"/>
  <c r="AN54" i="17"/>
  <c r="T54" i="17" s="1"/>
  <c r="AM54" i="17"/>
  <c r="S54" i="17" s="1"/>
  <c r="AL54" i="17"/>
  <c r="R54" i="17" s="1"/>
  <c r="AK54" i="17"/>
  <c r="Q54" i="17" s="1"/>
  <c r="AJ54" i="17"/>
  <c r="P54" i="17" s="1"/>
  <c r="AI54" i="17"/>
  <c r="O54" i="17" s="1"/>
  <c r="AH54" i="17"/>
  <c r="N54" i="17" s="1"/>
  <c r="AG54" i="17"/>
  <c r="M54" i="17" s="1"/>
  <c r="AE54" i="17"/>
  <c r="L54" i="17"/>
  <c r="BJ54" i="17" s="1"/>
  <c r="BI54" i="17" s="1"/>
  <c r="D160" i="21" s="1"/>
  <c r="E54" i="17"/>
  <c r="BG53" i="17"/>
  <c r="B159" i="21" s="1"/>
  <c r="AZ53" i="17"/>
  <c r="AY53" i="17"/>
  <c r="AX53" i="17"/>
  <c r="AW53" i="17"/>
  <c r="AV53" i="17"/>
  <c r="AU53" i="17"/>
  <c r="AT53" i="17"/>
  <c r="AS53" i="17"/>
  <c r="AR53" i="17"/>
  <c r="AQ53" i="17"/>
  <c r="AO53" i="17"/>
  <c r="U53" i="17" s="1"/>
  <c r="AN53" i="17"/>
  <c r="T53" i="17" s="1"/>
  <c r="AM53" i="17"/>
  <c r="S53" i="17" s="1"/>
  <c r="AL53" i="17"/>
  <c r="R53" i="17" s="1"/>
  <c r="AK53" i="17"/>
  <c r="Q53" i="17" s="1"/>
  <c r="AJ53" i="17"/>
  <c r="P53" i="17" s="1"/>
  <c r="AI53" i="17"/>
  <c r="O53" i="17" s="1"/>
  <c r="AH53" i="17"/>
  <c r="N53" i="17" s="1"/>
  <c r="AG53" i="17"/>
  <c r="M53" i="17" s="1"/>
  <c r="AE53" i="17"/>
  <c r="L53" i="17"/>
  <c r="BJ53" i="17" s="1"/>
  <c r="BI53" i="17" s="1"/>
  <c r="D159" i="21" s="1"/>
  <c r="E53" i="17"/>
  <c r="BG52" i="17"/>
  <c r="B158" i="21" s="1"/>
  <c r="AZ52" i="17"/>
  <c r="AY52" i="17"/>
  <c r="AX52" i="17"/>
  <c r="AW52" i="17"/>
  <c r="AV52" i="17"/>
  <c r="BA52" i="17" s="1"/>
  <c r="AU52" i="17"/>
  <c r="AT52" i="17"/>
  <c r="AS52" i="17"/>
  <c r="AR52" i="17"/>
  <c r="AQ52" i="17"/>
  <c r="AO52" i="17"/>
  <c r="U52" i="17" s="1"/>
  <c r="AN52" i="17"/>
  <c r="T52" i="17" s="1"/>
  <c r="AM52" i="17"/>
  <c r="S52" i="17" s="1"/>
  <c r="AL52" i="17"/>
  <c r="R52" i="17" s="1"/>
  <c r="AK52" i="17"/>
  <c r="Q52" i="17" s="1"/>
  <c r="AJ52" i="17"/>
  <c r="P52" i="17" s="1"/>
  <c r="AI52" i="17"/>
  <c r="O52" i="17" s="1"/>
  <c r="AH52" i="17"/>
  <c r="N52" i="17" s="1"/>
  <c r="AG52" i="17"/>
  <c r="M52" i="17" s="1"/>
  <c r="AE52" i="17"/>
  <c r="L52" i="17"/>
  <c r="BJ52" i="17" s="1"/>
  <c r="BI52" i="17" s="1"/>
  <c r="D158" i="21" s="1"/>
  <c r="E52" i="17"/>
  <c r="BG51" i="17"/>
  <c r="B157" i="21" s="1"/>
  <c r="AZ51" i="17"/>
  <c r="AY51" i="17"/>
  <c r="AX51" i="17"/>
  <c r="AW51" i="17"/>
  <c r="AV51" i="17"/>
  <c r="BA51" i="17" s="1"/>
  <c r="AU51" i="17"/>
  <c r="AT51" i="17"/>
  <c r="AS51" i="17"/>
  <c r="AR51" i="17"/>
  <c r="AQ51" i="17"/>
  <c r="AO51" i="17"/>
  <c r="U51" i="17" s="1"/>
  <c r="AN51" i="17"/>
  <c r="T51" i="17" s="1"/>
  <c r="AM51" i="17"/>
  <c r="S51" i="17" s="1"/>
  <c r="AL51" i="17"/>
  <c r="R51" i="17" s="1"/>
  <c r="AK51" i="17"/>
  <c r="Q51" i="17" s="1"/>
  <c r="AJ51" i="17"/>
  <c r="P51" i="17" s="1"/>
  <c r="AI51" i="17"/>
  <c r="O51" i="17" s="1"/>
  <c r="AH51" i="17"/>
  <c r="N51" i="17" s="1"/>
  <c r="AG51" i="17"/>
  <c r="M51" i="17" s="1"/>
  <c r="AE51" i="17"/>
  <c r="L51" i="17"/>
  <c r="BJ51" i="17" s="1"/>
  <c r="BI51" i="17" s="1"/>
  <c r="D157" i="21" s="1"/>
  <c r="E51" i="17"/>
  <c r="BG50" i="17"/>
  <c r="B156" i="21" s="1"/>
  <c r="AZ50" i="17"/>
  <c r="AY50" i="17"/>
  <c r="AX50" i="17"/>
  <c r="AW50" i="17"/>
  <c r="AV50" i="17"/>
  <c r="AU50" i="17"/>
  <c r="AT50" i="17"/>
  <c r="AS50" i="17"/>
  <c r="AR50" i="17"/>
  <c r="AQ50" i="17"/>
  <c r="AO50" i="17"/>
  <c r="U50" i="17" s="1"/>
  <c r="AN50" i="17"/>
  <c r="T50" i="17" s="1"/>
  <c r="AM50" i="17"/>
  <c r="S50" i="17" s="1"/>
  <c r="AL50" i="17"/>
  <c r="R50" i="17" s="1"/>
  <c r="AK50" i="17"/>
  <c r="Q50" i="17" s="1"/>
  <c r="AJ50" i="17"/>
  <c r="P50" i="17" s="1"/>
  <c r="AI50" i="17"/>
  <c r="O50" i="17" s="1"/>
  <c r="AH50" i="17"/>
  <c r="N50" i="17" s="1"/>
  <c r="AG50" i="17"/>
  <c r="M50" i="17" s="1"/>
  <c r="AE50" i="17"/>
  <c r="L50" i="17"/>
  <c r="BJ50" i="17" s="1"/>
  <c r="BI50" i="17" s="1"/>
  <c r="D156" i="21" s="1"/>
  <c r="E50" i="17"/>
  <c r="BG49" i="17"/>
  <c r="B155" i="21" s="1"/>
  <c r="AZ49" i="17"/>
  <c r="AY49" i="17"/>
  <c r="AX49" i="17"/>
  <c r="AW49" i="17"/>
  <c r="AV49" i="17"/>
  <c r="BA49" i="17" s="1"/>
  <c r="AU49" i="17"/>
  <c r="AT49" i="17"/>
  <c r="AS49" i="17"/>
  <c r="AR49" i="17"/>
  <c r="AQ49" i="17"/>
  <c r="AO49" i="17"/>
  <c r="U49" i="17" s="1"/>
  <c r="AN49" i="17"/>
  <c r="T49" i="17" s="1"/>
  <c r="AM49" i="17"/>
  <c r="S49" i="17" s="1"/>
  <c r="AL49" i="17"/>
  <c r="R49" i="17" s="1"/>
  <c r="AK49" i="17"/>
  <c r="Q49" i="17" s="1"/>
  <c r="AJ49" i="17"/>
  <c r="P49" i="17" s="1"/>
  <c r="AI49" i="17"/>
  <c r="O49" i="17" s="1"/>
  <c r="AH49" i="17"/>
  <c r="N49" i="17" s="1"/>
  <c r="AG49" i="17"/>
  <c r="M49" i="17" s="1"/>
  <c r="AE49" i="17"/>
  <c r="L49" i="17"/>
  <c r="BJ49" i="17" s="1"/>
  <c r="BI49" i="17" s="1"/>
  <c r="D155" i="21" s="1"/>
  <c r="E49" i="17"/>
  <c r="BG48" i="17"/>
  <c r="B154" i="21" s="1"/>
  <c r="AZ48" i="17"/>
  <c r="AY48" i="17"/>
  <c r="AX48" i="17"/>
  <c r="AW48" i="17"/>
  <c r="AV48" i="17"/>
  <c r="AU48" i="17"/>
  <c r="AT48" i="17"/>
  <c r="AS48" i="17"/>
  <c r="AR48" i="17"/>
  <c r="AQ48" i="17"/>
  <c r="AO48" i="17"/>
  <c r="U48" i="17" s="1"/>
  <c r="AN48" i="17"/>
  <c r="T48" i="17" s="1"/>
  <c r="AM48" i="17"/>
  <c r="S48" i="17" s="1"/>
  <c r="AL48" i="17"/>
  <c r="R48" i="17" s="1"/>
  <c r="AK48" i="17"/>
  <c r="Q48" i="17" s="1"/>
  <c r="AJ48" i="17"/>
  <c r="P48" i="17" s="1"/>
  <c r="AI48" i="17"/>
  <c r="O48" i="17" s="1"/>
  <c r="AH48" i="17"/>
  <c r="N48" i="17" s="1"/>
  <c r="AG48" i="17"/>
  <c r="M48" i="17" s="1"/>
  <c r="AE48" i="17"/>
  <c r="L48" i="17"/>
  <c r="BJ48" i="17" s="1"/>
  <c r="BI48" i="17" s="1"/>
  <c r="D154" i="21" s="1"/>
  <c r="E48" i="17"/>
  <c r="BG47" i="17"/>
  <c r="B153" i="21" s="1"/>
  <c r="AZ47" i="17"/>
  <c r="AY47" i="17"/>
  <c r="AX47" i="17"/>
  <c r="AW47" i="17"/>
  <c r="AV47" i="17"/>
  <c r="BA47" i="17" s="1"/>
  <c r="AU47" i="17"/>
  <c r="AT47" i="17"/>
  <c r="AS47" i="17"/>
  <c r="AR47" i="17"/>
  <c r="AQ47" i="17"/>
  <c r="AO47" i="17"/>
  <c r="U47" i="17" s="1"/>
  <c r="AN47" i="17"/>
  <c r="T47" i="17" s="1"/>
  <c r="AM47" i="17"/>
  <c r="S47" i="17" s="1"/>
  <c r="AL47" i="17"/>
  <c r="R47" i="17" s="1"/>
  <c r="AK47" i="17"/>
  <c r="Q47" i="17" s="1"/>
  <c r="AJ47" i="17"/>
  <c r="P47" i="17" s="1"/>
  <c r="AI47" i="17"/>
  <c r="O47" i="17" s="1"/>
  <c r="AH47" i="17"/>
  <c r="N47" i="17" s="1"/>
  <c r="AG47" i="17"/>
  <c r="M47" i="17" s="1"/>
  <c r="AE47" i="17"/>
  <c r="V47" i="17"/>
  <c r="J47" i="18" s="1"/>
  <c r="L47" i="17"/>
  <c r="BJ47" i="17" s="1"/>
  <c r="BI47" i="17" s="1"/>
  <c r="D153" i="21" s="1"/>
  <c r="E47" i="17"/>
  <c r="BG46" i="17"/>
  <c r="B152" i="21" s="1"/>
  <c r="AZ46" i="17"/>
  <c r="AY46" i="17"/>
  <c r="AX46" i="17"/>
  <c r="AW46" i="17"/>
  <c r="AV46" i="17"/>
  <c r="BA46" i="17" s="1"/>
  <c r="AU46" i="17"/>
  <c r="AT46" i="17"/>
  <c r="AS46" i="17"/>
  <c r="AR46" i="17"/>
  <c r="AQ46" i="17"/>
  <c r="AO46" i="17"/>
  <c r="U46" i="17" s="1"/>
  <c r="AN46" i="17"/>
  <c r="T46" i="17" s="1"/>
  <c r="AM46" i="17"/>
  <c r="S46" i="17" s="1"/>
  <c r="AL46" i="17"/>
  <c r="R46" i="17" s="1"/>
  <c r="AK46" i="17"/>
  <c r="Q46" i="17" s="1"/>
  <c r="AJ46" i="17"/>
  <c r="P46" i="17" s="1"/>
  <c r="AI46" i="17"/>
  <c r="O46" i="17" s="1"/>
  <c r="AH46" i="17"/>
  <c r="N46" i="17" s="1"/>
  <c r="AG46" i="17"/>
  <c r="M46" i="17" s="1"/>
  <c r="AE46" i="17"/>
  <c r="L46" i="17"/>
  <c r="BJ46" i="17" s="1"/>
  <c r="BI46" i="17" s="1"/>
  <c r="D152" i="21" s="1"/>
  <c r="E46" i="17"/>
  <c r="BG45" i="17"/>
  <c r="B151" i="21" s="1"/>
  <c r="AZ45" i="17"/>
  <c r="AY45" i="17"/>
  <c r="AX45" i="17"/>
  <c r="AW45" i="17"/>
  <c r="AV45" i="17"/>
  <c r="AU45" i="17"/>
  <c r="AT45" i="17"/>
  <c r="AS45" i="17"/>
  <c r="AR45" i="17"/>
  <c r="AQ45" i="17"/>
  <c r="AO45" i="17"/>
  <c r="U45" i="17" s="1"/>
  <c r="AN45" i="17"/>
  <c r="T45" i="17" s="1"/>
  <c r="AM45" i="17"/>
  <c r="S45" i="17" s="1"/>
  <c r="AL45" i="17"/>
  <c r="R45" i="17" s="1"/>
  <c r="AK45" i="17"/>
  <c r="Q45" i="17" s="1"/>
  <c r="AJ45" i="17"/>
  <c r="P45" i="17" s="1"/>
  <c r="AI45" i="17"/>
  <c r="O45" i="17" s="1"/>
  <c r="AH45" i="17"/>
  <c r="N45" i="17" s="1"/>
  <c r="AG45" i="17"/>
  <c r="M45" i="17" s="1"/>
  <c r="AE45" i="17"/>
  <c r="L45" i="17"/>
  <c r="BJ45" i="17" s="1"/>
  <c r="BI45" i="17" s="1"/>
  <c r="D151" i="21" s="1"/>
  <c r="E45" i="17"/>
  <c r="BG44" i="17"/>
  <c r="AZ44" i="17"/>
  <c r="AY44" i="17"/>
  <c r="AX44" i="17"/>
  <c r="AW44" i="17"/>
  <c r="AV44" i="17"/>
  <c r="BA44" i="17" s="1"/>
  <c r="AU44" i="17"/>
  <c r="AT44" i="17"/>
  <c r="AS44" i="17"/>
  <c r="AR44" i="17"/>
  <c r="AQ44" i="17"/>
  <c r="AO44" i="17"/>
  <c r="U44" i="17" s="1"/>
  <c r="AN44" i="17"/>
  <c r="T44" i="17" s="1"/>
  <c r="AM44" i="17"/>
  <c r="S44" i="17" s="1"/>
  <c r="AL44" i="17"/>
  <c r="R44" i="17" s="1"/>
  <c r="AK44" i="17"/>
  <c r="Q44" i="17" s="1"/>
  <c r="AJ44" i="17"/>
  <c r="P44" i="17" s="1"/>
  <c r="AI44" i="17"/>
  <c r="O44" i="17" s="1"/>
  <c r="AH44" i="17"/>
  <c r="N44" i="17" s="1"/>
  <c r="AG44" i="17"/>
  <c r="M44" i="17" s="1"/>
  <c r="AE44" i="17"/>
  <c r="L44" i="17"/>
  <c r="BJ44" i="17" s="1"/>
  <c r="BI44" i="17" s="1"/>
  <c r="D150" i="21" s="1"/>
  <c r="E44" i="17"/>
  <c r="BG43" i="17"/>
  <c r="B149" i="21" s="1"/>
  <c r="AZ43" i="17"/>
  <c r="AY43" i="17"/>
  <c r="AX43" i="17"/>
  <c r="AW43" i="17"/>
  <c r="AV43" i="17"/>
  <c r="AU43" i="17"/>
  <c r="AT43" i="17"/>
  <c r="AS43" i="17"/>
  <c r="AR43" i="17"/>
  <c r="AQ43" i="17"/>
  <c r="AO43" i="17"/>
  <c r="U43" i="17" s="1"/>
  <c r="AN43" i="17"/>
  <c r="T43" i="17" s="1"/>
  <c r="AM43" i="17"/>
  <c r="S43" i="17" s="1"/>
  <c r="AL43" i="17"/>
  <c r="R43" i="17" s="1"/>
  <c r="AK43" i="17"/>
  <c r="Q43" i="17" s="1"/>
  <c r="AJ43" i="17"/>
  <c r="P43" i="17" s="1"/>
  <c r="AI43" i="17"/>
  <c r="O43" i="17" s="1"/>
  <c r="AH43" i="17"/>
  <c r="N43" i="17" s="1"/>
  <c r="AG43" i="17"/>
  <c r="M43" i="17" s="1"/>
  <c r="AE43" i="17"/>
  <c r="L43" i="17"/>
  <c r="BJ43" i="17" s="1"/>
  <c r="BI43" i="17" s="1"/>
  <c r="D149" i="21" s="1"/>
  <c r="E43" i="17"/>
  <c r="BG42" i="17"/>
  <c r="B148" i="21" s="1"/>
  <c r="AZ42" i="17"/>
  <c r="AY42" i="17"/>
  <c r="AX42" i="17"/>
  <c r="AW42" i="17"/>
  <c r="AV42" i="17"/>
  <c r="BA42" i="17" s="1"/>
  <c r="AU42" i="17"/>
  <c r="AT42" i="17"/>
  <c r="AS42" i="17"/>
  <c r="AR42" i="17"/>
  <c r="AQ42" i="17"/>
  <c r="AO42" i="17"/>
  <c r="U42" i="17" s="1"/>
  <c r="AN42" i="17"/>
  <c r="T42" i="17" s="1"/>
  <c r="AM42" i="17"/>
  <c r="S42" i="17" s="1"/>
  <c r="AL42" i="17"/>
  <c r="R42" i="17" s="1"/>
  <c r="AK42" i="17"/>
  <c r="Q42" i="17" s="1"/>
  <c r="AJ42" i="17"/>
  <c r="P42" i="17" s="1"/>
  <c r="AI42" i="17"/>
  <c r="O42" i="17" s="1"/>
  <c r="AH42" i="17"/>
  <c r="N42" i="17" s="1"/>
  <c r="AG42" i="17"/>
  <c r="M42" i="17" s="1"/>
  <c r="AE42" i="17"/>
  <c r="L42" i="17"/>
  <c r="BJ42" i="17" s="1"/>
  <c r="BI42" i="17" s="1"/>
  <c r="D148" i="21" s="1"/>
  <c r="E42" i="17"/>
  <c r="BG41" i="17"/>
  <c r="B147" i="21" s="1"/>
  <c r="AZ41" i="17"/>
  <c r="AY41" i="17"/>
  <c r="AX41" i="17"/>
  <c r="AW41" i="17"/>
  <c r="AV41" i="17"/>
  <c r="BA41" i="17" s="1"/>
  <c r="AU41" i="17"/>
  <c r="AT41" i="17"/>
  <c r="AS41" i="17"/>
  <c r="AR41" i="17"/>
  <c r="AQ41" i="17"/>
  <c r="AO41" i="17"/>
  <c r="U41" i="17" s="1"/>
  <c r="AN41" i="17"/>
  <c r="T41" i="17" s="1"/>
  <c r="AM41" i="17"/>
  <c r="S41" i="17" s="1"/>
  <c r="AL41" i="17"/>
  <c r="R41" i="17" s="1"/>
  <c r="AK41" i="17"/>
  <c r="Q41" i="17" s="1"/>
  <c r="AJ41" i="17"/>
  <c r="P41" i="17" s="1"/>
  <c r="AI41" i="17"/>
  <c r="O41" i="17" s="1"/>
  <c r="AH41" i="17"/>
  <c r="N41" i="17" s="1"/>
  <c r="AG41" i="17"/>
  <c r="M41" i="17" s="1"/>
  <c r="AE41" i="17"/>
  <c r="L41" i="17"/>
  <c r="I41" i="18" s="1"/>
  <c r="E41" i="17"/>
  <c r="BG40" i="17"/>
  <c r="B146" i="21" s="1"/>
  <c r="AZ40" i="17"/>
  <c r="AY40" i="17"/>
  <c r="AX40" i="17"/>
  <c r="AW40" i="17"/>
  <c r="AV40" i="17"/>
  <c r="BA40" i="17" s="1"/>
  <c r="AU40" i="17"/>
  <c r="AT40" i="17"/>
  <c r="AS40" i="17"/>
  <c r="AR40" i="17"/>
  <c r="AQ40" i="17"/>
  <c r="AO40" i="17"/>
  <c r="U40" i="17" s="1"/>
  <c r="AN40" i="17"/>
  <c r="T40" i="17" s="1"/>
  <c r="AM40" i="17"/>
  <c r="S40" i="17" s="1"/>
  <c r="AL40" i="17"/>
  <c r="R40" i="17" s="1"/>
  <c r="AK40" i="17"/>
  <c r="Q40" i="17" s="1"/>
  <c r="AJ40" i="17"/>
  <c r="P40" i="17" s="1"/>
  <c r="AI40" i="17"/>
  <c r="O40" i="17" s="1"/>
  <c r="AH40" i="17"/>
  <c r="N40" i="17" s="1"/>
  <c r="AG40" i="17"/>
  <c r="M40" i="17" s="1"/>
  <c r="AE40" i="17"/>
  <c r="L40" i="17"/>
  <c r="BJ40" i="17" s="1"/>
  <c r="BI40" i="17" s="1"/>
  <c r="D146" i="21" s="1"/>
  <c r="E40" i="17"/>
  <c r="BG39" i="17"/>
  <c r="B145" i="21" s="1"/>
  <c r="AZ39" i="17"/>
  <c r="AY39" i="17"/>
  <c r="AX39" i="17"/>
  <c r="AW39" i="17"/>
  <c r="AV39" i="17"/>
  <c r="BA39" i="17" s="1"/>
  <c r="AU39" i="17"/>
  <c r="AT39" i="17"/>
  <c r="AS39" i="17"/>
  <c r="AR39" i="17"/>
  <c r="AQ39" i="17"/>
  <c r="AO39" i="17"/>
  <c r="U39" i="17" s="1"/>
  <c r="AN39" i="17"/>
  <c r="T39" i="17" s="1"/>
  <c r="AM39" i="17"/>
  <c r="S39" i="17" s="1"/>
  <c r="AL39" i="17"/>
  <c r="R39" i="17" s="1"/>
  <c r="AK39" i="17"/>
  <c r="Q39" i="17" s="1"/>
  <c r="AJ39" i="17"/>
  <c r="P39" i="17" s="1"/>
  <c r="AI39" i="17"/>
  <c r="O39" i="17" s="1"/>
  <c r="AH39" i="17"/>
  <c r="N39" i="17" s="1"/>
  <c r="AG39" i="17"/>
  <c r="M39" i="17" s="1"/>
  <c r="AE39" i="17"/>
  <c r="V39" i="17"/>
  <c r="J39" i="18" s="1"/>
  <c r="L39" i="17"/>
  <c r="BJ39" i="17" s="1"/>
  <c r="BI39" i="17" s="1"/>
  <c r="D145" i="21" s="1"/>
  <c r="E39" i="17"/>
  <c r="BG38" i="17"/>
  <c r="AZ38" i="17"/>
  <c r="AY38" i="17"/>
  <c r="AX38" i="17"/>
  <c r="AW38" i="17"/>
  <c r="AV38" i="17"/>
  <c r="K38" i="17" s="1"/>
  <c r="J38" i="17" s="1"/>
  <c r="BH38" i="17" s="1"/>
  <c r="C144" i="21" s="1"/>
  <c r="AU38" i="17"/>
  <c r="AT38" i="17"/>
  <c r="AS38" i="17"/>
  <c r="AR38" i="17"/>
  <c r="AQ38" i="17"/>
  <c r="AO38" i="17"/>
  <c r="U38" i="17" s="1"/>
  <c r="AN38" i="17"/>
  <c r="T38" i="17" s="1"/>
  <c r="AM38" i="17"/>
  <c r="S38" i="17" s="1"/>
  <c r="AL38" i="17"/>
  <c r="R38" i="17" s="1"/>
  <c r="AK38" i="17"/>
  <c r="Q38" i="17" s="1"/>
  <c r="AJ38" i="17"/>
  <c r="P38" i="17" s="1"/>
  <c r="AI38" i="17"/>
  <c r="O38" i="17" s="1"/>
  <c r="AH38" i="17"/>
  <c r="N38" i="17" s="1"/>
  <c r="AG38" i="17"/>
  <c r="M38" i="17" s="1"/>
  <c r="AE38" i="17"/>
  <c r="V38" i="17"/>
  <c r="J38" i="18" s="1"/>
  <c r="L38" i="17"/>
  <c r="BJ38" i="17" s="1"/>
  <c r="BI38" i="17" s="1"/>
  <c r="D144" i="21" s="1"/>
  <c r="E38" i="17"/>
  <c r="BG37" i="17"/>
  <c r="B143" i="21" s="1"/>
  <c r="AZ37" i="17"/>
  <c r="AY37" i="17"/>
  <c r="AX37" i="17"/>
  <c r="AW37" i="17"/>
  <c r="AV37" i="17"/>
  <c r="AU37" i="17"/>
  <c r="AT37" i="17"/>
  <c r="AS37" i="17"/>
  <c r="AR37" i="17"/>
  <c r="AQ37" i="17"/>
  <c r="AO37" i="17"/>
  <c r="U37" i="17" s="1"/>
  <c r="AN37" i="17"/>
  <c r="T37" i="17" s="1"/>
  <c r="AM37" i="17"/>
  <c r="S37" i="17" s="1"/>
  <c r="AL37" i="17"/>
  <c r="R37" i="17" s="1"/>
  <c r="AK37" i="17"/>
  <c r="Q37" i="17" s="1"/>
  <c r="AJ37" i="17"/>
  <c r="P37" i="17" s="1"/>
  <c r="AI37" i="17"/>
  <c r="O37" i="17" s="1"/>
  <c r="AH37" i="17"/>
  <c r="N37" i="17" s="1"/>
  <c r="AG37" i="17"/>
  <c r="M37" i="17" s="1"/>
  <c r="AE37" i="17"/>
  <c r="L37" i="17"/>
  <c r="BJ37" i="17" s="1"/>
  <c r="BI37" i="17" s="1"/>
  <c r="D143" i="21" s="1"/>
  <c r="E37" i="17"/>
  <c r="BG36" i="17"/>
  <c r="B142" i="21" s="1"/>
  <c r="AZ36" i="17"/>
  <c r="AY36" i="17"/>
  <c r="AX36" i="17"/>
  <c r="AW36" i="17"/>
  <c r="AV36" i="17"/>
  <c r="BA36" i="17" s="1"/>
  <c r="AU36" i="17"/>
  <c r="AT36" i="17"/>
  <c r="AS36" i="17"/>
  <c r="AR36" i="17"/>
  <c r="AQ36" i="17"/>
  <c r="AO36" i="17"/>
  <c r="U36" i="17" s="1"/>
  <c r="AN36" i="17"/>
  <c r="T36" i="17" s="1"/>
  <c r="AM36" i="17"/>
  <c r="S36" i="17" s="1"/>
  <c r="AL36" i="17"/>
  <c r="R36" i="17" s="1"/>
  <c r="AK36" i="17"/>
  <c r="Q36" i="17" s="1"/>
  <c r="AJ36" i="17"/>
  <c r="P36" i="17" s="1"/>
  <c r="AI36" i="17"/>
  <c r="O36" i="17" s="1"/>
  <c r="AH36" i="17"/>
  <c r="N36" i="17" s="1"/>
  <c r="AG36" i="17"/>
  <c r="M36" i="17" s="1"/>
  <c r="AE36" i="17"/>
  <c r="L36" i="17"/>
  <c r="I36" i="18" s="1"/>
  <c r="E36" i="17"/>
  <c r="BG35" i="17"/>
  <c r="B141" i="21" s="1"/>
  <c r="AZ35" i="17"/>
  <c r="AY35" i="17"/>
  <c r="AX35" i="17"/>
  <c r="AW35" i="17"/>
  <c r="AV35" i="17"/>
  <c r="BA35" i="17" s="1"/>
  <c r="AU35" i="17"/>
  <c r="AT35" i="17"/>
  <c r="AS35" i="17"/>
  <c r="AR35" i="17"/>
  <c r="AQ35" i="17"/>
  <c r="AO35" i="17"/>
  <c r="U35" i="17" s="1"/>
  <c r="AN35" i="17"/>
  <c r="T35" i="17" s="1"/>
  <c r="AM35" i="17"/>
  <c r="S35" i="17" s="1"/>
  <c r="AL35" i="17"/>
  <c r="R35" i="17" s="1"/>
  <c r="AK35" i="17"/>
  <c r="Q35" i="17" s="1"/>
  <c r="AJ35" i="17"/>
  <c r="P35" i="17" s="1"/>
  <c r="AI35" i="17"/>
  <c r="O35" i="17" s="1"/>
  <c r="AH35" i="17"/>
  <c r="N35" i="17" s="1"/>
  <c r="AG35" i="17"/>
  <c r="M35" i="17" s="1"/>
  <c r="AE35" i="17"/>
  <c r="V35" i="17"/>
  <c r="J35" i="18" s="1"/>
  <c r="L35" i="17"/>
  <c r="I35" i="18" s="1"/>
  <c r="E35" i="17"/>
  <c r="BG34" i="17"/>
  <c r="B140" i="21" s="1"/>
  <c r="AZ34" i="17"/>
  <c r="AY34" i="17"/>
  <c r="AX34" i="17"/>
  <c r="AW34" i="17"/>
  <c r="AV34" i="17"/>
  <c r="BA34" i="17" s="1"/>
  <c r="AU34" i="17"/>
  <c r="AT34" i="17"/>
  <c r="AS34" i="17"/>
  <c r="AR34" i="17"/>
  <c r="AQ34" i="17"/>
  <c r="AO34" i="17"/>
  <c r="U34" i="17" s="1"/>
  <c r="AN34" i="17"/>
  <c r="T34" i="17" s="1"/>
  <c r="AM34" i="17"/>
  <c r="S34" i="17" s="1"/>
  <c r="AL34" i="17"/>
  <c r="R34" i="17" s="1"/>
  <c r="AK34" i="17"/>
  <c r="Q34" i="17" s="1"/>
  <c r="AJ34" i="17"/>
  <c r="P34" i="17" s="1"/>
  <c r="AI34" i="17"/>
  <c r="O34" i="17" s="1"/>
  <c r="AH34" i="17"/>
  <c r="N34" i="17" s="1"/>
  <c r="AG34" i="17"/>
  <c r="M34" i="17" s="1"/>
  <c r="AE34" i="17"/>
  <c r="L34" i="17"/>
  <c r="BJ34" i="17" s="1"/>
  <c r="BI34" i="17" s="1"/>
  <c r="D140" i="21" s="1"/>
  <c r="E34" i="17"/>
  <c r="BG33" i="17"/>
  <c r="B139" i="21" s="1"/>
  <c r="AZ33" i="17"/>
  <c r="AY33" i="17"/>
  <c r="AX33" i="17"/>
  <c r="AW33" i="17"/>
  <c r="AV33" i="17"/>
  <c r="BA33" i="17" s="1"/>
  <c r="AU33" i="17"/>
  <c r="AT33" i="17"/>
  <c r="AS33" i="17"/>
  <c r="AR33" i="17"/>
  <c r="AQ33" i="17"/>
  <c r="AO33" i="17"/>
  <c r="U33" i="17" s="1"/>
  <c r="AN33" i="17"/>
  <c r="T33" i="17" s="1"/>
  <c r="AM33" i="17"/>
  <c r="S33" i="17" s="1"/>
  <c r="AL33" i="17"/>
  <c r="R33" i="17" s="1"/>
  <c r="AK33" i="17"/>
  <c r="Q33" i="17" s="1"/>
  <c r="AJ33" i="17"/>
  <c r="P33" i="17" s="1"/>
  <c r="AI33" i="17"/>
  <c r="O33" i="17" s="1"/>
  <c r="AH33" i="17"/>
  <c r="N33" i="17" s="1"/>
  <c r="AG33" i="17"/>
  <c r="M33" i="17" s="1"/>
  <c r="AE33" i="17"/>
  <c r="L33" i="17"/>
  <c r="BJ33" i="17" s="1"/>
  <c r="BI33" i="17" s="1"/>
  <c r="D139" i="21" s="1"/>
  <c r="E33" i="17"/>
  <c r="BG32" i="17"/>
  <c r="B138" i="21" s="1"/>
  <c r="AZ32" i="17"/>
  <c r="AY32" i="17"/>
  <c r="AX32" i="17"/>
  <c r="AW32" i="17"/>
  <c r="AV32" i="17"/>
  <c r="BA32" i="17" s="1"/>
  <c r="AU32" i="17"/>
  <c r="AT32" i="17"/>
  <c r="AS32" i="17"/>
  <c r="AR32" i="17"/>
  <c r="AQ32" i="17"/>
  <c r="AO32" i="17"/>
  <c r="U32" i="17" s="1"/>
  <c r="AN32" i="17"/>
  <c r="T32" i="17" s="1"/>
  <c r="AM32" i="17"/>
  <c r="S32" i="17" s="1"/>
  <c r="AL32" i="17"/>
  <c r="R32" i="17" s="1"/>
  <c r="AK32" i="17"/>
  <c r="Q32" i="17" s="1"/>
  <c r="AJ32" i="17"/>
  <c r="P32" i="17" s="1"/>
  <c r="AI32" i="17"/>
  <c r="O32" i="17" s="1"/>
  <c r="AH32" i="17"/>
  <c r="N32" i="17" s="1"/>
  <c r="AG32" i="17"/>
  <c r="M32" i="17" s="1"/>
  <c r="AE32" i="17"/>
  <c r="L32" i="17"/>
  <c r="BJ32" i="17" s="1"/>
  <c r="BI32" i="17" s="1"/>
  <c r="D138" i="21" s="1"/>
  <c r="E32" i="17"/>
  <c r="BG31" i="17"/>
  <c r="B137" i="21" s="1"/>
  <c r="AZ31" i="17"/>
  <c r="AY31" i="17"/>
  <c r="AX31" i="17"/>
  <c r="AW31" i="17"/>
  <c r="AV31" i="17"/>
  <c r="BA31" i="17" s="1"/>
  <c r="AU31" i="17"/>
  <c r="AT31" i="17"/>
  <c r="AS31" i="17"/>
  <c r="AR31" i="17"/>
  <c r="AQ31" i="17"/>
  <c r="AO31" i="17"/>
  <c r="U31" i="17" s="1"/>
  <c r="AN31" i="17"/>
  <c r="T31" i="17" s="1"/>
  <c r="AM31" i="17"/>
  <c r="S31" i="17" s="1"/>
  <c r="AL31" i="17"/>
  <c r="R31" i="17" s="1"/>
  <c r="AK31" i="17"/>
  <c r="Q31" i="17" s="1"/>
  <c r="AJ31" i="17"/>
  <c r="P31" i="17" s="1"/>
  <c r="AI31" i="17"/>
  <c r="O31" i="17" s="1"/>
  <c r="AH31" i="17"/>
  <c r="N31" i="17" s="1"/>
  <c r="AG31" i="17"/>
  <c r="M31" i="17" s="1"/>
  <c r="AE31" i="17"/>
  <c r="V31" i="17"/>
  <c r="J31" i="18" s="1"/>
  <c r="L31" i="17"/>
  <c r="BJ31" i="17" s="1"/>
  <c r="BI31" i="17" s="1"/>
  <c r="D137" i="21" s="1"/>
  <c r="E31" i="17"/>
  <c r="BG30" i="17"/>
  <c r="AZ30" i="17"/>
  <c r="AY30" i="17"/>
  <c r="AX30" i="17"/>
  <c r="AW30" i="17"/>
  <c r="AV30" i="17"/>
  <c r="BA30" i="17" s="1"/>
  <c r="AU30" i="17"/>
  <c r="AT30" i="17"/>
  <c r="AS30" i="17"/>
  <c r="AR30" i="17"/>
  <c r="AQ30" i="17"/>
  <c r="AO30" i="17"/>
  <c r="U30" i="17" s="1"/>
  <c r="AN30" i="17"/>
  <c r="T30" i="17" s="1"/>
  <c r="AM30" i="17"/>
  <c r="S30" i="17" s="1"/>
  <c r="AL30" i="17"/>
  <c r="R30" i="17" s="1"/>
  <c r="AK30" i="17"/>
  <c r="Q30" i="17" s="1"/>
  <c r="AJ30" i="17"/>
  <c r="P30" i="17" s="1"/>
  <c r="AI30" i="17"/>
  <c r="O30" i="17" s="1"/>
  <c r="AH30" i="17"/>
  <c r="N30" i="17" s="1"/>
  <c r="AG30" i="17"/>
  <c r="M30" i="17" s="1"/>
  <c r="AE30" i="17"/>
  <c r="L30" i="17"/>
  <c r="BJ30" i="17" s="1"/>
  <c r="BI30" i="17" s="1"/>
  <c r="D136" i="21" s="1"/>
  <c r="E30" i="17"/>
  <c r="BG29" i="17"/>
  <c r="B135" i="21" s="1"/>
  <c r="AZ29" i="17"/>
  <c r="AY29" i="17"/>
  <c r="AX29" i="17"/>
  <c r="AW29" i="17"/>
  <c r="AV29" i="17"/>
  <c r="AU29" i="17"/>
  <c r="AT29" i="17"/>
  <c r="AS29" i="17"/>
  <c r="AR29" i="17"/>
  <c r="AQ29" i="17"/>
  <c r="AO29" i="17"/>
  <c r="U29" i="17" s="1"/>
  <c r="AN29" i="17"/>
  <c r="T29" i="17" s="1"/>
  <c r="AM29" i="17"/>
  <c r="S29" i="17" s="1"/>
  <c r="AL29" i="17"/>
  <c r="R29" i="17" s="1"/>
  <c r="AK29" i="17"/>
  <c r="Q29" i="17" s="1"/>
  <c r="AJ29" i="17"/>
  <c r="P29" i="17" s="1"/>
  <c r="AI29" i="17"/>
  <c r="O29" i="17" s="1"/>
  <c r="AH29" i="17"/>
  <c r="N29" i="17" s="1"/>
  <c r="AG29" i="17"/>
  <c r="M29" i="17" s="1"/>
  <c r="AE29" i="17"/>
  <c r="L29" i="17"/>
  <c r="BJ29" i="17" s="1"/>
  <c r="BI29" i="17" s="1"/>
  <c r="D135" i="21" s="1"/>
  <c r="E29" i="17"/>
  <c r="BG28" i="17"/>
  <c r="B134" i="21" s="1"/>
  <c r="AZ28" i="17"/>
  <c r="AY28" i="17"/>
  <c r="AX28" i="17"/>
  <c r="AW28" i="17"/>
  <c r="AV28" i="17"/>
  <c r="BA28" i="17" s="1"/>
  <c r="AU28" i="17"/>
  <c r="AT28" i="17"/>
  <c r="AS28" i="17"/>
  <c r="AR28" i="17"/>
  <c r="AQ28" i="17"/>
  <c r="AO28" i="17"/>
  <c r="U28" i="17" s="1"/>
  <c r="AN28" i="17"/>
  <c r="T28" i="17" s="1"/>
  <c r="AM28" i="17"/>
  <c r="S28" i="17" s="1"/>
  <c r="AL28" i="17"/>
  <c r="R28" i="17" s="1"/>
  <c r="AK28" i="17"/>
  <c r="Q28" i="17" s="1"/>
  <c r="AJ28" i="17"/>
  <c r="P28" i="17" s="1"/>
  <c r="AI28" i="17"/>
  <c r="O28" i="17" s="1"/>
  <c r="AH28" i="17"/>
  <c r="N28" i="17" s="1"/>
  <c r="AG28" i="17"/>
  <c r="M28" i="17" s="1"/>
  <c r="AE28" i="17"/>
  <c r="L28" i="17"/>
  <c r="BJ28" i="17" s="1"/>
  <c r="BI28" i="17" s="1"/>
  <c r="D134" i="21" s="1"/>
  <c r="E28" i="17"/>
  <c r="BG27" i="17"/>
  <c r="B133" i="21" s="1"/>
  <c r="AZ27" i="17"/>
  <c r="AY27" i="17"/>
  <c r="AX27" i="17"/>
  <c r="AW27" i="17"/>
  <c r="AV27" i="17"/>
  <c r="AU27" i="17"/>
  <c r="AT27" i="17"/>
  <c r="AS27" i="17"/>
  <c r="AR27" i="17"/>
  <c r="AQ27" i="17"/>
  <c r="AO27" i="17"/>
  <c r="U27" i="17" s="1"/>
  <c r="AN27" i="17"/>
  <c r="T27" i="17" s="1"/>
  <c r="AM27" i="17"/>
  <c r="S27" i="17" s="1"/>
  <c r="AL27" i="17"/>
  <c r="R27" i="17" s="1"/>
  <c r="AK27" i="17"/>
  <c r="Q27" i="17" s="1"/>
  <c r="AJ27" i="17"/>
  <c r="P27" i="17" s="1"/>
  <c r="AI27" i="17"/>
  <c r="O27" i="17" s="1"/>
  <c r="AH27" i="17"/>
  <c r="N27" i="17" s="1"/>
  <c r="AG27" i="17"/>
  <c r="M27" i="17" s="1"/>
  <c r="AE27" i="17"/>
  <c r="V27" i="17"/>
  <c r="J27" i="18" s="1"/>
  <c r="L27" i="17"/>
  <c r="BJ27" i="17" s="1"/>
  <c r="BI27" i="17" s="1"/>
  <c r="D133" i="21" s="1"/>
  <c r="E27" i="17"/>
  <c r="BG26" i="17"/>
  <c r="B132" i="21" s="1"/>
  <c r="AZ26" i="17"/>
  <c r="AY26" i="17"/>
  <c r="AX26" i="17"/>
  <c r="AW26" i="17"/>
  <c r="AV26" i="17"/>
  <c r="BA26" i="17" s="1"/>
  <c r="AU26" i="17"/>
  <c r="AT26" i="17"/>
  <c r="AS26" i="17"/>
  <c r="AR26" i="17"/>
  <c r="AQ26" i="17"/>
  <c r="AO26" i="17"/>
  <c r="U26" i="17" s="1"/>
  <c r="AN26" i="17"/>
  <c r="T26" i="17" s="1"/>
  <c r="AM26" i="17"/>
  <c r="S26" i="17" s="1"/>
  <c r="AL26" i="17"/>
  <c r="R26" i="17" s="1"/>
  <c r="AK26" i="17"/>
  <c r="Q26" i="17" s="1"/>
  <c r="AJ26" i="17"/>
  <c r="P26" i="17" s="1"/>
  <c r="AI26" i="17"/>
  <c r="O26" i="17" s="1"/>
  <c r="AH26" i="17"/>
  <c r="N26" i="17" s="1"/>
  <c r="AG26" i="17"/>
  <c r="M26" i="17" s="1"/>
  <c r="AE26" i="17"/>
  <c r="L26" i="17"/>
  <c r="BJ26" i="17" s="1"/>
  <c r="BI26" i="17" s="1"/>
  <c r="D132" i="21" s="1"/>
  <c r="E26" i="17"/>
  <c r="BG25" i="17"/>
  <c r="B131" i="21" s="1"/>
  <c r="AZ25" i="17"/>
  <c r="AY25" i="17"/>
  <c r="AX25" i="17"/>
  <c r="AW25" i="17"/>
  <c r="AV25" i="17"/>
  <c r="BA25" i="17" s="1"/>
  <c r="AU25" i="17"/>
  <c r="AT25" i="17"/>
  <c r="AS25" i="17"/>
  <c r="AR25" i="17"/>
  <c r="AQ25" i="17"/>
  <c r="AO25" i="17"/>
  <c r="U25" i="17" s="1"/>
  <c r="AN25" i="17"/>
  <c r="T25" i="17" s="1"/>
  <c r="AM25" i="17"/>
  <c r="S25" i="17" s="1"/>
  <c r="AL25" i="17"/>
  <c r="R25" i="17" s="1"/>
  <c r="AK25" i="17"/>
  <c r="Q25" i="17" s="1"/>
  <c r="AJ25" i="17"/>
  <c r="P25" i="17" s="1"/>
  <c r="AI25" i="17"/>
  <c r="O25" i="17" s="1"/>
  <c r="AH25" i="17"/>
  <c r="N25" i="17" s="1"/>
  <c r="AG25" i="17"/>
  <c r="M25" i="17" s="1"/>
  <c r="AE25" i="17"/>
  <c r="L25" i="17"/>
  <c r="BJ25" i="17" s="1"/>
  <c r="BI25" i="17" s="1"/>
  <c r="D131" i="21" s="1"/>
  <c r="E25" i="17"/>
  <c r="BG24" i="17"/>
  <c r="B130" i="21" s="1"/>
  <c r="AZ24" i="17"/>
  <c r="AY24" i="17"/>
  <c r="AX24" i="17"/>
  <c r="AW24" i="17"/>
  <c r="AV24" i="17"/>
  <c r="AU24" i="17"/>
  <c r="AT24" i="17"/>
  <c r="AS24" i="17"/>
  <c r="AR24" i="17"/>
  <c r="AQ24" i="17"/>
  <c r="AO24" i="17"/>
  <c r="U24" i="17" s="1"/>
  <c r="AN24" i="17"/>
  <c r="T24" i="17" s="1"/>
  <c r="AM24" i="17"/>
  <c r="S24" i="17" s="1"/>
  <c r="AL24" i="17"/>
  <c r="R24" i="17" s="1"/>
  <c r="AK24" i="17"/>
  <c r="Q24" i="17" s="1"/>
  <c r="AJ24" i="17"/>
  <c r="P24" i="17" s="1"/>
  <c r="AI24" i="17"/>
  <c r="O24" i="17" s="1"/>
  <c r="AH24" i="17"/>
  <c r="N24" i="17" s="1"/>
  <c r="AG24" i="17"/>
  <c r="M24" i="17" s="1"/>
  <c r="AE24" i="17"/>
  <c r="L24" i="17"/>
  <c r="BJ24" i="17" s="1"/>
  <c r="BI24" i="17" s="1"/>
  <c r="D130" i="21" s="1"/>
  <c r="E24" i="17"/>
  <c r="BG23" i="17"/>
  <c r="B129" i="21" s="1"/>
  <c r="AZ23" i="17"/>
  <c r="AY23" i="17"/>
  <c r="AX23" i="17"/>
  <c r="AW23" i="17"/>
  <c r="AV23" i="17"/>
  <c r="AU23" i="17"/>
  <c r="AT23" i="17"/>
  <c r="AS23" i="17"/>
  <c r="AR23" i="17"/>
  <c r="AQ23" i="17"/>
  <c r="AO23" i="17"/>
  <c r="U23" i="17" s="1"/>
  <c r="AN23" i="17"/>
  <c r="T23" i="17" s="1"/>
  <c r="AM23" i="17"/>
  <c r="S23" i="17" s="1"/>
  <c r="AL23" i="17"/>
  <c r="R23" i="17" s="1"/>
  <c r="AK23" i="17"/>
  <c r="Q23" i="17" s="1"/>
  <c r="AJ23" i="17"/>
  <c r="P23" i="17" s="1"/>
  <c r="AI23" i="17"/>
  <c r="O23" i="17" s="1"/>
  <c r="AH23" i="17"/>
  <c r="N23" i="17" s="1"/>
  <c r="AG23" i="17"/>
  <c r="M23" i="17" s="1"/>
  <c r="AE23" i="17"/>
  <c r="L23" i="17"/>
  <c r="BJ23" i="17" s="1"/>
  <c r="BI23" i="17" s="1"/>
  <c r="D129" i="21" s="1"/>
  <c r="E23" i="17"/>
  <c r="BG22" i="17"/>
  <c r="AZ22" i="17"/>
  <c r="AY22" i="17"/>
  <c r="AX22" i="17"/>
  <c r="AW22" i="17"/>
  <c r="AV22" i="17"/>
  <c r="AU22" i="17"/>
  <c r="AT22" i="17"/>
  <c r="AS22" i="17"/>
  <c r="AR22" i="17"/>
  <c r="AQ22" i="17"/>
  <c r="AO22" i="17"/>
  <c r="U22" i="17" s="1"/>
  <c r="AN22" i="17"/>
  <c r="T22" i="17" s="1"/>
  <c r="AM22" i="17"/>
  <c r="S22" i="17" s="1"/>
  <c r="AL22" i="17"/>
  <c r="R22" i="17" s="1"/>
  <c r="AK22" i="17"/>
  <c r="Q22" i="17" s="1"/>
  <c r="AJ22" i="17"/>
  <c r="P22" i="17" s="1"/>
  <c r="AI22" i="17"/>
  <c r="O22" i="17" s="1"/>
  <c r="AH22" i="17"/>
  <c r="N22" i="17" s="1"/>
  <c r="AG22" i="17"/>
  <c r="M22" i="17" s="1"/>
  <c r="AE22" i="17"/>
  <c r="L22" i="17"/>
  <c r="BJ22" i="17" s="1"/>
  <c r="BI22" i="17" s="1"/>
  <c r="D128" i="21" s="1"/>
  <c r="E22" i="17"/>
  <c r="BG21" i="17"/>
  <c r="B127" i="21" s="1"/>
  <c r="AZ21" i="17"/>
  <c r="AY21" i="17"/>
  <c r="AX21" i="17"/>
  <c r="AW21" i="17"/>
  <c r="AV21" i="17"/>
  <c r="BA21" i="17" s="1"/>
  <c r="AU21" i="17"/>
  <c r="AT21" i="17"/>
  <c r="AS21" i="17"/>
  <c r="AR21" i="17"/>
  <c r="AQ21" i="17"/>
  <c r="AO21" i="17"/>
  <c r="U21" i="17" s="1"/>
  <c r="AN21" i="17"/>
  <c r="T21" i="17" s="1"/>
  <c r="AM21" i="17"/>
  <c r="S21" i="17" s="1"/>
  <c r="AL21" i="17"/>
  <c r="R21" i="17" s="1"/>
  <c r="AK21" i="17"/>
  <c r="Q21" i="17" s="1"/>
  <c r="AJ21" i="17"/>
  <c r="P21" i="17" s="1"/>
  <c r="AI21" i="17"/>
  <c r="O21" i="17" s="1"/>
  <c r="AH21" i="17"/>
  <c r="N21" i="17" s="1"/>
  <c r="AG21" i="17"/>
  <c r="M21" i="17" s="1"/>
  <c r="AE21" i="17"/>
  <c r="L21" i="17"/>
  <c r="BJ21" i="17" s="1"/>
  <c r="BI21" i="17" s="1"/>
  <c r="D127" i="21" s="1"/>
  <c r="E21" i="17"/>
  <c r="BG20" i="17"/>
  <c r="B126" i="21" s="1"/>
  <c r="AZ20" i="17"/>
  <c r="AY20" i="17"/>
  <c r="AX20" i="17"/>
  <c r="AW20" i="17"/>
  <c r="AV20" i="17"/>
  <c r="BA20" i="17" s="1"/>
  <c r="AU20" i="17"/>
  <c r="AT20" i="17"/>
  <c r="AS20" i="17"/>
  <c r="AR20" i="17"/>
  <c r="AQ20" i="17"/>
  <c r="AO20" i="17"/>
  <c r="U20" i="17" s="1"/>
  <c r="AN20" i="17"/>
  <c r="T20" i="17" s="1"/>
  <c r="AM20" i="17"/>
  <c r="S20" i="17" s="1"/>
  <c r="AL20" i="17"/>
  <c r="R20" i="17" s="1"/>
  <c r="AK20" i="17"/>
  <c r="Q20" i="17" s="1"/>
  <c r="AJ20" i="17"/>
  <c r="P20" i="17" s="1"/>
  <c r="AI20" i="17"/>
  <c r="O20" i="17" s="1"/>
  <c r="AH20" i="17"/>
  <c r="N20" i="17" s="1"/>
  <c r="AG20" i="17"/>
  <c r="M20" i="17" s="1"/>
  <c r="AE20" i="17"/>
  <c r="L20" i="17"/>
  <c r="BJ20" i="17" s="1"/>
  <c r="BI20" i="17" s="1"/>
  <c r="D126" i="21" s="1"/>
  <c r="E20" i="17"/>
  <c r="BG19" i="17"/>
  <c r="B125" i="21" s="1"/>
  <c r="AZ19" i="17"/>
  <c r="AY19" i="17"/>
  <c r="AX19" i="17"/>
  <c r="AW19" i="17"/>
  <c r="AV19" i="17"/>
  <c r="AU19" i="17"/>
  <c r="AT19" i="17"/>
  <c r="AS19" i="17"/>
  <c r="AR19" i="17"/>
  <c r="AQ19" i="17"/>
  <c r="AO19" i="17"/>
  <c r="U19" i="17" s="1"/>
  <c r="AN19" i="17"/>
  <c r="T19" i="17" s="1"/>
  <c r="AM19" i="17"/>
  <c r="S19" i="17" s="1"/>
  <c r="AL19" i="17"/>
  <c r="R19" i="17" s="1"/>
  <c r="AK19" i="17"/>
  <c r="Q19" i="17" s="1"/>
  <c r="AJ19" i="17"/>
  <c r="P19" i="17" s="1"/>
  <c r="AI19" i="17"/>
  <c r="O19" i="17" s="1"/>
  <c r="AH19" i="17"/>
  <c r="N19" i="17" s="1"/>
  <c r="AG19" i="17"/>
  <c r="M19" i="17" s="1"/>
  <c r="AE19" i="17"/>
  <c r="L19" i="17"/>
  <c r="BJ19" i="17" s="1"/>
  <c r="BI19" i="17" s="1"/>
  <c r="D125" i="21" s="1"/>
  <c r="E19" i="17"/>
  <c r="BG18" i="17"/>
  <c r="B124" i="21" s="1"/>
  <c r="AZ18" i="17"/>
  <c r="AY18" i="17"/>
  <c r="AX18" i="17"/>
  <c r="AW18" i="17"/>
  <c r="AV18" i="17"/>
  <c r="BA18" i="17" s="1"/>
  <c r="AU18" i="17"/>
  <c r="AT18" i="17"/>
  <c r="AS18" i="17"/>
  <c r="AR18" i="17"/>
  <c r="AQ18" i="17"/>
  <c r="AO18" i="17"/>
  <c r="U18" i="17" s="1"/>
  <c r="AN18" i="17"/>
  <c r="T18" i="17" s="1"/>
  <c r="AM18" i="17"/>
  <c r="S18" i="17" s="1"/>
  <c r="AL18" i="17"/>
  <c r="R18" i="17" s="1"/>
  <c r="AK18" i="17"/>
  <c r="Q18" i="17" s="1"/>
  <c r="AJ18" i="17"/>
  <c r="P18" i="17" s="1"/>
  <c r="AI18" i="17"/>
  <c r="O18" i="17" s="1"/>
  <c r="AH18" i="17"/>
  <c r="N18" i="17" s="1"/>
  <c r="AG18" i="17"/>
  <c r="M18" i="17" s="1"/>
  <c r="AE18" i="17"/>
  <c r="L18" i="17"/>
  <c r="BJ18" i="17" s="1"/>
  <c r="BI18" i="17" s="1"/>
  <c r="D124" i="21" s="1"/>
  <c r="E18" i="17"/>
  <c r="BG17" i="17"/>
  <c r="B123" i="21" s="1"/>
  <c r="AZ17" i="17"/>
  <c r="AY17" i="17"/>
  <c r="AX17" i="17"/>
  <c r="AW17" i="17"/>
  <c r="AV17" i="17"/>
  <c r="AU17" i="17"/>
  <c r="AT17" i="17"/>
  <c r="AS17" i="17"/>
  <c r="AR17" i="17"/>
  <c r="AQ17" i="17"/>
  <c r="AO17" i="17"/>
  <c r="U17" i="17" s="1"/>
  <c r="AN17" i="17"/>
  <c r="T17" i="17" s="1"/>
  <c r="AM17" i="17"/>
  <c r="S17" i="17" s="1"/>
  <c r="AL17" i="17"/>
  <c r="R17" i="17" s="1"/>
  <c r="AK17" i="17"/>
  <c r="Q17" i="17" s="1"/>
  <c r="AJ17" i="17"/>
  <c r="P17" i="17" s="1"/>
  <c r="AI17" i="17"/>
  <c r="O17" i="17" s="1"/>
  <c r="AH17" i="17"/>
  <c r="N17" i="17" s="1"/>
  <c r="AG17" i="17"/>
  <c r="M17" i="17" s="1"/>
  <c r="AE17" i="17"/>
  <c r="L17" i="17"/>
  <c r="BJ17" i="17" s="1"/>
  <c r="BI17" i="17" s="1"/>
  <c r="D123" i="21" s="1"/>
  <c r="E17" i="17"/>
  <c r="BG16" i="17"/>
  <c r="B122" i="21" s="1"/>
  <c r="AZ16" i="17"/>
  <c r="AY16" i="17"/>
  <c r="AX16" i="17"/>
  <c r="AW16" i="17"/>
  <c r="AV16" i="17"/>
  <c r="BA16" i="17" s="1"/>
  <c r="AU16" i="17"/>
  <c r="AT16" i="17"/>
  <c r="AS16" i="17"/>
  <c r="AR16" i="17"/>
  <c r="AQ16" i="17"/>
  <c r="AO16" i="17"/>
  <c r="U16" i="17" s="1"/>
  <c r="AN16" i="17"/>
  <c r="T16" i="17" s="1"/>
  <c r="AM16" i="17"/>
  <c r="S16" i="17" s="1"/>
  <c r="AL16" i="17"/>
  <c r="R16" i="17" s="1"/>
  <c r="AK16" i="17"/>
  <c r="Q16" i="17" s="1"/>
  <c r="AJ16" i="17"/>
  <c r="P16" i="17" s="1"/>
  <c r="AI16" i="17"/>
  <c r="O16" i="17" s="1"/>
  <c r="AH16" i="17"/>
  <c r="N16" i="17" s="1"/>
  <c r="AG16" i="17"/>
  <c r="M16" i="17" s="1"/>
  <c r="AE16" i="17"/>
  <c r="L16" i="17"/>
  <c r="BJ16" i="17" s="1"/>
  <c r="BI16" i="17" s="1"/>
  <c r="D122" i="21" s="1"/>
  <c r="E16" i="17"/>
  <c r="BE15" i="17"/>
  <c r="BD15" i="17"/>
  <c r="AZ15" i="17"/>
  <c r="AY15" i="17"/>
  <c r="AX15" i="17"/>
  <c r="AW15" i="17"/>
  <c r="AV15" i="17"/>
  <c r="AU15" i="17"/>
  <c r="AT15" i="17"/>
  <c r="AS15" i="17"/>
  <c r="AR15" i="17"/>
  <c r="AQ15" i="17"/>
  <c r="AP15" i="17"/>
  <c r="AO15" i="17"/>
  <c r="AN15" i="17"/>
  <c r="T15" i="17" s="1"/>
  <c r="AM15" i="17"/>
  <c r="S15" i="17" s="1"/>
  <c r="AL15" i="17"/>
  <c r="R15" i="17" s="1"/>
  <c r="AK15" i="17"/>
  <c r="Q15" i="17" s="1"/>
  <c r="AJ15" i="17"/>
  <c r="P15" i="17" s="1"/>
  <c r="AI15" i="17"/>
  <c r="O15" i="17" s="1"/>
  <c r="AH15" i="17"/>
  <c r="N15" i="17" s="1"/>
  <c r="AG15" i="17"/>
  <c r="M15" i="17" s="1"/>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16" i="16"/>
  <c r="F55" i="16"/>
  <c r="E55" i="16"/>
  <c r="D55" i="16"/>
  <c r="D54" i="16"/>
  <c r="D52" i="16"/>
  <c r="F51" i="16"/>
  <c r="E51" i="16"/>
  <c r="D51" i="16"/>
  <c r="D50" i="16"/>
  <c r="D48" i="16"/>
  <c r="F47" i="16"/>
  <c r="E47" i="16"/>
  <c r="D47" i="16"/>
  <c r="D46" i="16"/>
  <c r="D44" i="16"/>
  <c r="F43" i="16"/>
  <c r="E43" i="16"/>
  <c r="D43" i="16"/>
  <c r="D42" i="16"/>
  <c r="D40" i="16"/>
  <c r="F39" i="16"/>
  <c r="E39" i="16"/>
  <c r="D39" i="16"/>
  <c r="D38" i="16"/>
  <c r="D36" i="16"/>
  <c r="F35" i="16"/>
  <c r="E35" i="16"/>
  <c r="D35" i="16"/>
  <c r="D34" i="16"/>
  <c r="D32" i="16"/>
  <c r="F31" i="16"/>
  <c r="E31" i="16"/>
  <c r="D31" i="16"/>
  <c r="D30" i="16"/>
  <c r="D28" i="16"/>
  <c r="F27" i="16"/>
  <c r="E27" i="16"/>
  <c r="D27" i="16"/>
  <c r="D26" i="16"/>
  <c r="D24" i="16"/>
  <c r="F23" i="16"/>
  <c r="E23" i="16"/>
  <c r="D23" i="16"/>
  <c r="D22" i="16"/>
  <c r="D20" i="16"/>
  <c r="A20" i="16"/>
  <c r="B20" i="16"/>
  <c r="C20" i="16"/>
  <c r="A24" i="16"/>
  <c r="B24" i="16"/>
  <c r="C24" i="16"/>
  <c r="A28" i="16"/>
  <c r="B28" i="16"/>
  <c r="C28" i="16"/>
  <c r="A32" i="16"/>
  <c r="B32" i="16"/>
  <c r="C32" i="16"/>
  <c r="A36" i="16"/>
  <c r="B36" i="16"/>
  <c r="C36" i="16"/>
  <c r="A40" i="16"/>
  <c r="B40" i="16"/>
  <c r="C40" i="16"/>
  <c r="A44" i="16"/>
  <c r="B44" i="16"/>
  <c r="C44" i="16"/>
  <c r="A48" i="16"/>
  <c r="B48" i="16"/>
  <c r="C48" i="16"/>
  <c r="A52" i="16"/>
  <c r="B52" i="16"/>
  <c r="C52" i="16"/>
  <c r="F19" i="16"/>
  <c r="E19" i="16"/>
  <c r="D19" i="16"/>
  <c r="D18" i="16"/>
  <c r="D16" i="16"/>
  <c r="C16" i="16"/>
  <c r="B16" i="16"/>
  <c r="A16" i="16"/>
  <c r="F11" i="16"/>
  <c r="G11" i="16"/>
  <c r="F12" i="16"/>
  <c r="G12" i="16"/>
  <c r="D11" i="16"/>
  <c r="D12" i="16"/>
  <c r="B10" i="16"/>
  <c r="C10" i="16"/>
  <c r="B11" i="16"/>
  <c r="C11" i="16"/>
  <c r="B12" i="16"/>
  <c r="C12" i="16"/>
  <c r="C9" i="16"/>
  <c r="F9" i="16"/>
  <c r="G9" i="16"/>
  <c r="B9" i="16"/>
  <c r="H13" i="16"/>
  <c r="F13" i="16"/>
  <c r="E13" i="16"/>
  <c r="D13" i="16"/>
  <c r="C13" i="16"/>
  <c r="A13" i="16"/>
  <c r="D10" i="16"/>
  <c r="BC57" i="15"/>
  <c r="BA57" i="15"/>
  <c r="BB57" i="15" s="1"/>
  <c r="BC56" i="15"/>
  <c r="BA56" i="15"/>
  <c r="BB56" i="15" s="1"/>
  <c r="BG55" i="15"/>
  <c r="B121" i="21" s="1"/>
  <c r="AZ55" i="15"/>
  <c r="AY55" i="15"/>
  <c r="AX55" i="15"/>
  <c r="AW55" i="15"/>
  <c r="AV55" i="15"/>
  <c r="AU55" i="15"/>
  <c r="AT55" i="15"/>
  <c r="AS55" i="15"/>
  <c r="AR55" i="15"/>
  <c r="AQ55" i="15"/>
  <c r="AO55" i="15"/>
  <c r="U55" i="15" s="1"/>
  <c r="AN55" i="15"/>
  <c r="T55" i="15" s="1"/>
  <c r="AM55" i="15"/>
  <c r="S55" i="15" s="1"/>
  <c r="AL55" i="15"/>
  <c r="R55" i="15" s="1"/>
  <c r="AK55" i="15"/>
  <c r="Q55" i="15" s="1"/>
  <c r="AJ55" i="15"/>
  <c r="P55" i="15" s="1"/>
  <c r="AI55" i="15"/>
  <c r="O55" i="15" s="1"/>
  <c r="AH55" i="15"/>
  <c r="N55" i="15" s="1"/>
  <c r="AG55" i="15"/>
  <c r="M55" i="15" s="1"/>
  <c r="AE55" i="15"/>
  <c r="L55" i="15"/>
  <c r="BJ55" i="15" s="1"/>
  <c r="BI55" i="15" s="1"/>
  <c r="D121" i="21" s="1"/>
  <c r="E55" i="15"/>
  <c r="BG54" i="15"/>
  <c r="B120" i="21" s="1"/>
  <c r="AZ54" i="15"/>
  <c r="AY54" i="15"/>
  <c r="AX54" i="15"/>
  <c r="AW54" i="15"/>
  <c r="AV54" i="15"/>
  <c r="AU54" i="15"/>
  <c r="AT54" i="15"/>
  <c r="AS54" i="15"/>
  <c r="AR54" i="15"/>
  <c r="AQ54" i="15"/>
  <c r="AO54" i="15"/>
  <c r="U54" i="15" s="1"/>
  <c r="AN54" i="15"/>
  <c r="T54" i="15" s="1"/>
  <c r="AM54" i="15"/>
  <c r="S54" i="15" s="1"/>
  <c r="AL54" i="15"/>
  <c r="R54" i="15" s="1"/>
  <c r="AK54" i="15"/>
  <c r="Q54" i="15" s="1"/>
  <c r="AJ54" i="15"/>
  <c r="P54" i="15" s="1"/>
  <c r="AI54" i="15"/>
  <c r="O54" i="15" s="1"/>
  <c r="AH54" i="15"/>
  <c r="N54" i="15" s="1"/>
  <c r="AG54" i="15"/>
  <c r="M54" i="15" s="1"/>
  <c r="AE54" i="15"/>
  <c r="L54" i="15"/>
  <c r="E54" i="15"/>
  <c r="BG53" i="15"/>
  <c r="B119" i="21" s="1"/>
  <c r="AZ53" i="15"/>
  <c r="AY53" i="15"/>
  <c r="AX53" i="15"/>
  <c r="AW53" i="15"/>
  <c r="AV53" i="15"/>
  <c r="AU53" i="15"/>
  <c r="AT53" i="15"/>
  <c r="AS53" i="15"/>
  <c r="AR53" i="15"/>
  <c r="AQ53" i="15"/>
  <c r="AO53" i="15"/>
  <c r="U53" i="15" s="1"/>
  <c r="AN53" i="15"/>
  <c r="T53" i="15" s="1"/>
  <c r="AM53" i="15"/>
  <c r="S53" i="15" s="1"/>
  <c r="AL53" i="15"/>
  <c r="R53" i="15" s="1"/>
  <c r="AK53" i="15"/>
  <c r="Q53" i="15" s="1"/>
  <c r="AJ53" i="15"/>
  <c r="P53" i="15" s="1"/>
  <c r="AI53" i="15"/>
  <c r="O53" i="15" s="1"/>
  <c r="AH53" i="15"/>
  <c r="N53" i="15" s="1"/>
  <c r="AG53" i="15"/>
  <c r="M53" i="15" s="1"/>
  <c r="AE53" i="15"/>
  <c r="L53" i="15"/>
  <c r="BJ53" i="15" s="1"/>
  <c r="BI53" i="15" s="1"/>
  <c r="D119" i="21" s="1"/>
  <c r="E53" i="15"/>
  <c r="BG52" i="15"/>
  <c r="B118" i="21" s="1"/>
  <c r="AZ52" i="15"/>
  <c r="AY52" i="15"/>
  <c r="AX52" i="15"/>
  <c r="AW52" i="15"/>
  <c r="AV52" i="15"/>
  <c r="AU52" i="15"/>
  <c r="AT52" i="15"/>
  <c r="AS52" i="15"/>
  <c r="AR52" i="15"/>
  <c r="AQ52" i="15"/>
  <c r="AO52" i="15"/>
  <c r="U52" i="15" s="1"/>
  <c r="AN52" i="15"/>
  <c r="T52" i="15" s="1"/>
  <c r="AM52" i="15"/>
  <c r="S52" i="15" s="1"/>
  <c r="AL52" i="15"/>
  <c r="R52" i="15" s="1"/>
  <c r="AK52" i="15"/>
  <c r="Q52" i="15" s="1"/>
  <c r="AJ52" i="15"/>
  <c r="P52" i="15" s="1"/>
  <c r="AI52" i="15"/>
  <c r="O52" i="15" s="1"/>
  <c r="AH52" i="15"/>
  <c r="N52" i="15" s="1"/>
  <c r="AG52" i="15"/>
  <c r="M52" i="15" s="1"/>
  <c r="AE52" i="15"/>
  <c r="L52" i="15"/>
  <c r="BJ52" i="15" s="1"/>
  <c r="BI52" i="15" s="1"/>
  <c r="D118" i="21" s="1"/>
  <c r="E52" i="15"/>
  <c r="BG51" i="15"/>
  <c r="B117" i="21" s="1"/>
  <c r="AZ51" i="15"/>
  <c r="AY51" i="15"/>
  <c r="AX51" i="15"/>
  <c r="AW51" i="15"/>
  <c r="AV51" i="15"/>
  <c r="BA51" i="15" s="1"/>
  <c r="AU51" i="15"/>
  <c r="AT51" i="15"/>
  <c r="AS51" i="15"/>
  <c r="AR51" i="15"/>
  <c r="AQ51" i="15"/>
  <c r="AO51" i="15"/>
  <c r="U51" i="15" s="1"/>
  <c r="AN51" i="15"/>
  <c r="T51" i="15" s="1"/>
  <c r="AM51" i="15"/>
  <c r="S51" i="15" s="1"/>
  <c r="AL51" i="15"/>
  <c r="R51" i="15" s="1"/>
  <c r="AK51" i="15"/>
  <c r="Q51" i="15" s="1"/>
  <c r="AJ51" i="15"/>
  <c r="P51" i="15" s="1"/>
  <c r="AI51" i="15"/>
  <c r="O51" i="15" s="1"/>
  <c r="AH51" i="15"/>
  <c r="N51" i="15" s="1"/>
  <c r="AG51" i="15"/>
  <c r="M51" i="15" s="1"/>
  <c r="AE51" i="15"/>
  <c r="V51" i="15"/>
  <c r="J51" i="16" s="1"/>
  <c r="L51" i="15"/>
  <c r="BJ51" i="15" s="1"/>
  <c r="BI51" i="15" s="1"/>
  <c r="D117" i="21" s="1"/>
  <c r="E51" i="15"/>
  <c r="BG50" i="15"/>
  <c r="B116" i="21" s="1"/>
  <c r="AZ50" i="15"/>
  <c r="AY50" i="15"/>
  <c r="AX50" i="15"/>
  <c r="AW50" i="15"/>
  <c r="AV50" i="15"/>
  <c r="BA50" i="15" s="1"/>
  <c r="AU50" i="15"/>
  <c r="AT50" i="15"/>
  <c r="AS50" i="15"/>
  <c r="AR50" i="15"/>
  <c r="AQ50" i="15"/>
  <c r="AO50" i="15"/>
  <c r="U50" i="15" s="1"/>
  <c r="AN50" i="15"/>
  <c r="T50" i="15" s="1"/>
  <c r="AM50" i="15"/>
  <c r="S50" i="15" s="1"/>
  <c r="AL50" i="15"/>
  <c r="R50" i="15" s="1"/>
  <c r="AK50" i="15"/>
  <c r="Q50" i="15" s="1"/>
  <c r="AJ50" i="15"/>
  <c r="P50" i="15" s="1"/>
  <c r="AI50" i="15"/>
  <c r="O50" i="15" s="1"/>
  <c r="AH50" i="15"/>
  <c r="N50" i="15" s="1"/>
  <c r="AG50" i="15"/>
  <c r="M50" i="15" s="1"/>
  <c r="AE50" i="15"/>
  <c r="L50" i="15"/>
  <c r="E50" i="15"/>
  <c r="BG49" i="15"/>
  <c r="B115" i="21" s="1"/>
  <c r="AZ49" i="15"/>
  <c r="AY49" i="15"/>
  <c r="AX49" i="15"/>
  <c r="AW49" i="15"/>
  <c r="AV49" i="15"/>
  <c r="AU49" i="15"/>
  <c r="AT49" i="15"/>
  <c r="AS49" i="15"/>
  <c r="AR49" i="15"/>
  <c r="AQ49" i="15"/>
  <c r="AO49" i="15"/>
  <c r="U49" i="15" s="1"/>
  <c r="AN49" i="15"/>
  <c r="T49" i="15" s="1"/>
  <c r="AM49" i="15"/>
  <c r="S49" i="15" s="1"/>
  <c r="AL49" i="15"/>
  <c r="R49" i="15" s="1"/>
  <c r="AK49" i="15"/>
  <c r="Q49" i="15" s="1"/>
  <c r="AJ49" i="15"/>
  <c r="P49" i="15" s="1"/>
  <c r="AI49" i="15"/>
  <c r="O49" i="15" s="1"/>
  <c r="AH49" i="15"/>
  <c r="N49" i="15" s="1"/>
  <c r="AG49" i="15"/>
  <c r="M49" i="15" s="1"/>
  <c r="AE49" i="15"/>
  <c r="L49" i="15"/>
  <c r="BJ49" i="15" s="1"/>
  <c r="BI49" i="15" s="1"/>
  <c r="D115" i="21" s="1"/>
  <c r="E49" i="15"/>
  <c r="BG48" i="15"/>
  <c r="B114" i="21" s="1"/>
  <c r="AZ48" i="15"/>
  <c r="AY48" i="15"/>
  <c r="AX48" i="15"/>
  <c r="AW48" i="15"/>
  <c r="AV48" i="15"/>
  <c r="BA48" i="15" s="1"/>
  <c r="AU48" i="15"/>
  <c r="AT48" i="15"/>
  <c r="AS48" i="15"/>
  <c r="AR48" i="15"/>
  <c r="AQ48" i="15"/>
  <c r="AO48" i="15"/>
  <c r="U48" i="15" s="1"/>
  <c r="AN48" i="15"/>
  <c r="T48" i="15" s="1"/>
  <c r="AM48" i="15"/>
  <c r="S48" i="15" s="1"/>
  <c r="AL48" i="15"/>
  <c r="R48" i="15" s="1"/>
  <c r="AK48" i="15"/>
  <c r="Q48" i="15" s="1"/>
  <c r="AJ48" i="15"/>
  <c r="P48" i="15" s="1"/>
  <c r="AI48" i="15"/>
  <c r="O48" i="15" s="1"/>
  <c r="AH48" i="15"/>
  <c r="N48" i="15" s="1"/>
  <c r="AG48" i="15"/>
  <c r="M48" i="15" s="1"/>
  <c r="AE48" i="15"/>
  <c r="L48" i="15"/>
  <c r="BJ48" i="15" s="1"/>
  <c r="BI48" i="15" s="1"/>
  <c r="D114" i="21" s="1"/>
  <c r="E48" i="15"/>
  <c r="BG47" i="15"/>
  <c r="B113" i="21" s="1"/>
  <c r="AZ47" i="15"/>
  <c r="AY47" i="15"/>
  <c r="AX47" i="15"/>
  <c r="AW47" i="15"/>
  <c r="AV47" i="15"/>
  <c r="K47" i="15" s="1"/>
  <c r="J47" i="15" s="1"/>
  <c r="BH47" i="15" s="1"/>
  <c r="C113" i="21" s="1"/>
  <c r="AU47" i="15"/>
  <c r="AT47" i="15"/>
  <c r="AS47" i="15"/>
  <c r="AR47" i="15"/>
  <c r="AQ47" i="15"/>
  <c r="AO47" i="15"/>
  <c r="U47" i="15" s="1"/>
  <c r="AN47" i="15"/>
  <c r="T47" i="15" s="1"/>
  <c r="AM47" i="15"/>
  <c r="S47" i="15" s="1"/>
  <c r="AL47" i="15"/>
  <c r="R47" i="15" s="1"/>
  <c r="AK47" i="15"/>
  <c r="Q47" i="15" s="1"/>
  <c r="AJ47" i="15"/>
  <c r="P47" i="15" s="1"/>
  <c r="AI47" i="15"/>
  <c r="O47" i="15" s="1"/>
  <c r="AH47" i="15"/>
  <c r="N47" i="15" s="1"/>
  <c r="AG47" i="15"/>
  <c r="M47" i="15" s="1"/>
  <c r="AE47" i="15"/>
  <c r="V47" i="15"/>
  <c r="J47" i="16" s="1"/>
  <c r="L47" i="15"/>
  <c r="BJ47" i="15" s="1"/>
  <c r="BI47" i="15" s="1"/>
  <c r="D113" i="21" s="1"/>
  <c r="E47" i="15"/>
  <c r="BG46" i="15"/>
  <c r="B112" i="21" s="1"/>
  <c r="AZ46" i="15"/>
  <c r="AY46" i="15"/>
  <c r="AX46" i="15"/>
  <c r="AW46" i="15"/>
  <c r="AV46" i="15"/>
  <c r="BA46" i="15" s="1"/>
  <c r="AU46" i="15"/>
  <c r="AT46" i="15"/>
  <c r="AS46" i="15"/>
  <c r="AR46" i="15"/>
  <c r="AQ46" i="15"/>
  <c r="AO46" i="15"/>
  <c r="U46" i="15" s="1"/>
  <c r="AN46" i="15"/>
  <c r="T46" i="15" s="1"/>
  <c r="AM46" i="15"/>
  <c r="S46" i="15" s="1"/>
  <c r="AL46" i="15"/>
  <c r="R46" i="15" s="1"/>
  <c r="AK46" i="15"/>
  <c r="Q46" i="15" s="1"/>
  <c r="AJ46" i="15"/>
  <c r="P46" i="15" s="1"/>
  <c r="AI46" i="15"/>
  <c r="O46" i="15" s="1"/>
  <c r="AH46" i="15"/>
  <c r="N46" i="15" s="1"/>
  <c r="AG46" i="15"/>
  <c r="M46" i="15" s="1"/>
  <c r="AE46" i="15"/>
  <c r="L46" i="15"/>
  <c r="BJ46" i="15" s="1"/>
  <c r="BI46" i="15" s="1"/>
  <c r="D112" i="21" s="1"/>
  <c r="E46" i="15"/>
  <c r="BG45" i="15"/>
  <c r="AZ45" i="15"/>
  <c r="AY45" i="15"/>
  <c r="AX45" i="15"/>
  <c r="AW45" i="15"/>
  <c r="AV45" i="15"/>
  <c r="AU45" i="15"/>
  <c r="AT45" i="15"/>
  <c r="AS45" i="15"/>
  <c r="AR45" i="15"/>
  <c r="AQ45" i="15"/>
  <c r="AO45" i="15"/>
  <c r="U45" i="15" s="1"/>
  <c r="AN45" i="15"/>
  <c r="T45" i="15" s="1"/>
  <c r="AM45" i="15"/>
  <c r="S45" i="15" s="1"/>
  <c r="AL45" i="15"/>
  <c r="R45" i="15" s="1"/>
  <c r="AK45" i="15"/>
  <c r="Q45" i="15" s="1"/>
  <c r="AJ45" i="15"/>
  <c r="P45" i="15" s="1"/>
  <c r="AI45" i="15"/>
  <c r="O45" i="15" s="1"/>
  <c r="AH45" i="15"/>
  <c r="N45" i="15" s="1"/>
  <c r="AG45" i="15"/>
  <c r="M45" i="15" s="1"/>
  <c r="AE45" i="15"/>
  <c r="L45" i="15"/>
  <c r="BJ45" i="15" s="1"/>
  <c r="BI45" i="15" s="1"/>
  <c r="D111" i="21" s="1"/>
  <c r="E45" i="15"/>
  <c r="BG44" i="15"/>
  <c r="B110" i="21" s="1"/>
  <c r="AZ44" i="15"/>
  <c r="AY44" i="15"/>
  <c r="AX44" i="15"/>
  <c r="AW44" i="15"/>
  <c r="AV44" i="15"/>
  <c r="BA44" i="15" s="1"/>
  <c r="AU44" i="15"/>
  <c r="AT44" i="15"/>
  <c r="AS44" i="15"/>
  <c r="AR44" i="15"/>
  <c r="AQ44" i="15"/>
  <c r="AO44" i="15"/>
  <c r="U44" i="15" s="1"/>
  <c r="AN44" i="15"/>
  <c r="T44" i="15" s="1"/>
  <c r="AM44" i="15"/>
  <c r="S44" i="15" s="1"/>
  <c r="AL44" i="15"/>
  <c r="R44" i="15" s="1"/>
  <c r="AK44" i="15"/>
  <c r="Q44" i="15" s="1"/>
  <c r="AJ44" i="15"/>
  <c r="P44" i="15" s="1"/>
  <c r="AI44" i="15"/>
  <c r="O44" i="15" s="1"/>
  <c r="AH44" i="15"/>
  <c r="N44" i="15" s="1"/>
  <c r="AG44" i="15"/>
  <c r="M44" i="15" s="1"/>
  <c r="AE44" i="15"/>
  <c r="L44" i="15"/>
  <c r="BJ44" i="15" s="1"/>
  <c r="BI44" i="15" s="1"/>
  <c r="D110" i="21" s="1"/>
  <c r="E44" i="15"/>
  <c r="BG43" i="15"/>
  <c r="B109" i="21" s="1"/>
  <c r="AZ43" i="15"/>
  <c r="AY43" i="15"/>
  <c r="AX43" i="15"/>
  <c r="AW43" i="15"/>
  <c r="AV43" i="15"/>
  <c r="BA43" i="15" s="1"/>
  <c r="AU43" i="15"/>
  <c r="AT43" i="15"/>
  <c r="AS43" i="15"/>
  <c r="AR43" i="15"/>
  <c r="AQ43" i="15"/>
  <c r="AO43" i="15"/>
  <c r="U43" i="15" s="1"/>
  <c r="AN43" i="15"/>
  <c r="T43" i="15" s="1"/>
  <c r="AM43" i="15"/>
  <c r="S43" i="15" s="1"/>
  <c r="AL43" i="15"/>
  <c r="R43" i="15" s="1"/>
  <c r="AK43" i="15"/>
  <c r="Q43" i="15" s="1"/>
  <c r="AJ43" i="15"/>
  <c r="P43" i="15" s="1"/>
  <c r="AI43" i="15"/>
  <c r="O43" i="15" s="1"/>
  <c r="AH43" i="15"/>
  <c r="N43" i="15" s="1"/>
  <c r="AG43" i="15"/>
  <c r="M43" i="15" s="1"/>
  <c r="AE43" i="15"/>
  <c r="L43" i="15"/>
  <c r="BJ43" i="15" s="1"/>
  <c r="BI43" i="15" s="1"/>
  <c r="D109" i="21" s="1"/>
  <c r="E43" i="15"/>
  <c r="BG42" i="15"/>
  <c r="B108" i="21" s="1"/>
  <c r="AZ42" i="15"/>
  <c r="AY42" i="15"/>
  <c r="AX42" i="15"/>
  <c r="AW42" i="15"/>
  <c r="AV42" i="15"/>
  <c r="AU42" i="15"/>
  <c r="AT42" i="15"/>
  <c r="AS42" i="15"/>
  <c r="AR42" i="15"/>
  <c r="AQ42" i="15"/>
  <c r="AO42" i="15"/>
  <c r="U42" i="15" s="1"/>
  <c r="AN42" i="15"/>
  <c r="T42" i="15" s="1"/>
  <c r="AM42" i="15"/>
  <c r="S42" i="15" s="1"/>
  <c r="AL42" i="15"/>
  <c r="R42" i="15" s="1"/>
  <c r="AK42" i="15"/>
  <c r="Q42" i="15" s="1"/>
  <c r="AJ42" i="15"/>
  <c r="P42" i="15" s="1"/>
  <c r="AI42" i="15"/>
  <c r="O42" i="15" s="1"/>
  <c r="AH42" i="15"/>
  <c r="N42" i="15" s="1"/>
  <c r="AG42" i="15"/>
  <c r="M42" i="15" s="1"/>
  <c r="AE42" i="15"/>
  <c r="L42" i="15"/>
  <c r="E42" i="15"/>
  <c r="BG41" i="15"/>
  <c r="B107" i="21" s="1"/>
  <c r="AZ41" i="15"/>
  <c r="AY41" i="15"/>
  <c r="AX41" i="15"/>
  <c r="AW41" i="15"/>
  <c r="AV41" i="15"/>
  <c r="BA41" i="15" s="1"/>
  <c r="AU41" i="15"/>
  <c r="AT41" i="15"/>
  <c r="AS41" i="15"/>
  <c r="AR41" i="15"/>
  <c r="AQ41" i="15"/>
  <c r="AO41" i="15"/>
  <c r="U41" i="15" s="1"/>
  <c r="AN41" i="15"/>
  <c r="T41" i="15" s="1"/>
  <c r="AM41" i="15"/>
  <c r="S41" i="15" s="1"/>
  <c r="AL41" i="15"/>
  <c r="R41" i="15" s="1"/>
  <c r="AK41" i="15"/>
  <c r="Q41" i="15" s="1"/>
  <c r="AJ41" i="15"/>
  <c r="P41" i="15" s="1"/>
  <c r="AI41" i="15"/>
  <c r="O41" i="15" s="1"/>
  <c r="AH41" i="15"/>
  <c r="N41" i="15" s="1"/>
  <c r="AG41" i="15"/>
  <c r="M41" i="15" s="1"/>
  <c r="AE41" i="15"/>
  <c r="L41" i="15"/>
  <c r="BJ41" i="15" s="1"/>
  <c r="BI41" i="15" s="1"/>
  <c r="D107" i="21" s="1"/>
  <c r="E41" i="15"/>
  <c r="BG40" i="15"/>
  <c r="B106" i="21" s="1"/>
  <c r="AZ40" i="15"/>
  <c r="AY40" i="15"/>
  <c r="AX40" i="15"/>
  <c r="AW40" i="15"/>
  <c r="AV40" i="15"/>
  <c r="BA40" i="15" s="1"/>
  <c r="AU40" i="15"/>
  <c r="AT40" i="15"/>
  <c r="AS40" i="15"/>
  <c r="AR40" i="15"/>
  <c r="AQ40" i="15"/>
  <c r="AO40" i="15"/>
  <c r="U40" i="15" s="1"/>
  <c r="AN40" i="15"/>
  <c r="T40" i="15" s="1"/>
  <c r="AM40" i="15"/>
  <c r="S40" i="15" s="1"/>
  <c r="AL40" i="15"/>
  <c r="R40" i="15" s="1"/>
  <c r="AK40" i="15"/>
  <c r="Q40" i="15" s="1"/>
  <c r="AJ40" i="15"/>
  <c r="P40" i="15" s="1"/>
  <c r="AI40" i="15"/>
  <c r="O40" i="15" s="1"/>
  <c r="AH40" i="15"/>
  <c r="N40" i="15" s="1"/>
  <c r="AG40" i="15"/>
  <c r="M40" i="15" s="1"/>
  <c r="AE40" i="15"/>
  <c r="L40" i="15"/>
  <c r="BJ40" i="15" s="1"/>
  <c r="BI40" i="15" s="1"/>
  <c r="D106" i="21" s="1"/>
  <c r="E40" i="15"/>
  <c r="BG39" i="15"/>
  <c r="B105" i="21" s="1"/>
  <c r="AZ39" i="15"/>
  <c r="AY39" i="15"/>
  <c r="AX39" i="15"/>
  <c r="AW39" i="15"/>
  <c r="AV39" i="15"/>
  <c r="BA39" i="15" s="1"/>
  <c r="AU39" i="15"/>
  <c r="AT39" i="15"/>
  <c r="AS39" i="15"/>
  <c r="AR39" i="15"/>
  <c r="AQ39" i="15"/>
  <c r="AO39" i="15"/>
  <c r="U39" i="15" s="1"/>
  <c r="AN39" i="15"/>
  <c r="T39" i="15" s="1"/>
  <c r="AM39" i="15"/>
  <c r="S39" i="15" s="1"/>
  <c r="AL39" i="15"/>
  <c r="R39" i="15" s="1"/>
  <c r="AK39" i="15"/>
  <c r="Q39" i="15" s="1"/>
  <c r="AJ39" i="15"/>
  <c r="P39" i="15" s="1"/>
  <c r="AI39" i="15"/>
  <c r="O39" i="15" s="1"/>
  <c r="AH39" i="15"/>
  <c r="N39" i="15" s="1"/>
  <c r="AG39" i="15"/>
  <c r="M39" i="15" s="1"/>
  <c r="AE39" i="15"/>
  <c r="V39" i="15"/>
  <c r="J39" i="16" s="1"/>
  <c r="L39" i="15"/>
  <c r="BJ39" i="15" s="1"/>
  <c r="BI39" i="15" s="1"/>
  <c r="D105" i="21" s="1"/>
  <c r="E39" i="15"/>
  <c r="BG38" i="15"/>
  <c r="B104" i="21" s="1"/>
  <c r="AZ38" i="15"/>
  <c r="AY38" i="15"/>
  <c r="AX38" i="15"/>
  <c r="AW38" i="15"/>
  <c r="AV38" i="15"/>
  <c r="K38" i="15" s="1"/>
  <c r="J38" i="15" s="1"/>
  <c r="BH38" i="15" s="1"/>
  <c r="C104" i="21" s="1"/>
  <c r="AU38" i="15"/>
  <c r="AT38" i="15"/>
  <c r="AS38" i="15"/>
  <c r="AR38" i="15"/>
  <c r="AQ38" i="15"/>
  <c r="AO38" i="15"/>
  <c r="U38" i="15" s="1"/>
  <c r="AN38" i="15"/>
  <c r="T38" i="15" s="1"/>
  <c r="AM38" i="15"/>
  <c r="S38" i="15" s="1"/>
  <c r="AL38" i="15"/>
  <c r="R38" i="15" s="1"/>
  <c r="AK38" i="15"/>
  <c r="Q38" i="15" s="1"/>
  <c r="AJ38" i="15"/>
  <c r="P38" i="15" s="1"/>
  <c r="AI38" i="15"/>
  <c r="O38" i="15" s="1"/>
  <c r="AH38" i="15"/>
  <c r="N38" i="15" s="1"/>
  <c r="AG38" i="15"/>
  <c r="M38" i="15" s="1"/>
  <c r="AE38" i="15"/>
  <c r="V38" i="15"/>
  <c r="J38" i="16" s="1"/>
  <c r="L38" i="15"/>
  <c r="E38" i="15"/>
  <c r="BG37" i="15"/>
  <c r="AZ37" i="15"/>
  <c r="AY37" i="15"/>
  <c r="AX37" i="15"/>
  <c r="AW37" i="15"/>
  <c r="AV37" i="15"/>
  <c r="AU37" i="15"/>
  <c r="AT37" i="15"/>
  <c r="AS37" i="15"/>
  <c r="AR37" i="15"/>
  <c r="AQ37" i="15"/>
  <c r="AO37" i="15"/>
  <c r="U37" i="15" s="1"/>
  <c r="AN37" i="15"/>
  <c r="T37" i="15" s="1"/>
  <c r="AM37" i="15"/>
  <c r="S37" i="15" s="1"/>
  <c r="AL37" i="15"/>
  <c r="R37" i="15" s="1"/>
  <c r="AK37" i="15"/>
  <c r="Q37" i="15" s="1"/>
  <c r="AJ37" i="15"/>
  <c r="P37" i="15" s="1"/>
  <c r="AI37" i="15"/>
  <c r="O37" i="15" s="1"/>
  <c r="AH37" i="15"/>
  <c r="N37" i="15" s="1"/>
  <c r="AG37" i="15"/>
  <c r="M37" i="15" s="1"/>
  <c r="AE37" i="15"/>
  <c r="L37" i="15"/>
  <c r="BJ37" i="15" s="1"/>
  <c r="BI37" i="15" s="1"/>
  <c r="D103" i="21" s="1"/>
  <c r="E37" i="15"/>
  <c r="BG36" i="15"/>
  <c r="B102" i="21" s="1"/>
  <c r="AZ36" i="15"/>
  <c r="AY36" i="15"/>
  <c r="AX36" i="15"/>
  <c r="AW36" i="15"/>
  <c r="AV36" i="15"/>
  <c r="BA36" i="15" s="1"/>
  <c r="AU36" i="15"/>
  <c r="AT36" i="15"/>
  <c r="AS36" i="15"/>
  <c r="AR36" i="15"/>
  <c r="AQ36" i="15"/>
  <c r="AO36" i="15"/>
  <c r="U36" i="15" s="1"/>
  <c r="AN36" i="15"/>
  <c r="T36" i="15" s="1"/>
  <c r="AM36" i="15"/>
  <c r="S36" i="15" s="1"/>
  <c r="AL36" i="15"/>
  <c r="R36" i="15" s="1"/>
  <c r="AK36" i="15"/>
  <c r="Q36" i="15" s="1"/>
  <c r="AJ36" i="15"/>
  <c r="P36" i="15" s="1"/>
  <c r="AI36" i="15"/>
  <c r="O36" i="15" s="1"/>
  <c r="AH36" i="15"/>
  <c r="N36" i="15" s="1"/>
  <c r="AG36" i="15"/>
  <c r="M36" i="15" s="1"/>
  <c r="AE36" i="15"/>
  <c r="L36" i="15"/>
  <c r="BJ36" i="15" s="1"/>
  <c r="BI36" i="15" s="1"/>
  <c r="D102" i="21" s="1"/>
  <c r="E36" i="15"/>
  <c r="BG35" i="15"/>
  <c r="B101" i="21" s="1"/>
  <c r="AZ35" i="15"/>
  <c r="AY35" i="15"/>
  <c r="AX35" i="15"/>
  <c r="AW35" i="15"/>
  <c r="AV35" i="15"/>
  <c r="BA35" i="15" s="1"/>
  <c r="AU35" i="15"/>
  <c r="AT35" i="15"/>
  <c r="AS35" i="15"/>
  <c r="AR35" i="15"/>
  <c r="AQ35" i="15"/>
  <c r="AO35" i="15"/>
  <c r="U35" i="15" s="1"/>
  <c r="AN35" i="15"/>
  <c r="T35" i="15" s="1"/>
  <c r="AM35" i="15"/>
  <c r="S35" i="15" s="1"/>
  <c r="AL35" i="15"/>
  <c r="R35" i="15" s="1"/>
  <c r="AK35" i="15"/>
  <c r="Q35" i="15" s="1"/>
  <c r="AJ35" i="15"/>
  <c r="P35" i="15" s="1"/>
  <c r="AI35" i="15"/>
  <c r="O35" i="15" s="1"/>
  <c r="AH35" i="15"/>
  <c r="N35" i="15" s="1"/>
  <c r="AG35" i="15"/>
  <c r="M35" i="15" s="1"/>
  <c r="AE35" i="15"/>
  <c r="V35" i="15"/>
  <c r="J35" i="16" s="1"/>
  <c r="L35" i="15"/>
  <c r="BJ35" i="15" s="1"/>
  <c r="BI35" i="15" s="1"/>
  <c r="D101" i="21" s="1"/>
  <c r="E35" i="15"/>
  <c r="BG34" i="15"/>
  <c r="B100" i="21" s="1"/>
  <c r="AZ34" i="15"/>
  <c r="AY34" i="15"/>
  <c r="AX34" i="15"/>
  <c r="AW34" i="15"/>
  <c r="AV34" i="15"/>
  <c r="BA34" i="15" s="1"/>
  <c r="AU34" i="15"/>
  <c r="AT34" i="15"/>
  <c r="AS34" i="15"/>
  <c r="AR34" i="15"/>
  <c r="AQ34" i="15"/>
  <c r="AO34" i="15"/>
  <c r="U34" i="15" s="1"/>
  <c r="AN34" i="15"/>
  <c r="T34" i="15" s="1"/>
  <c r="AM34" i="15"/>
  <c r="S34" i="15" s="1"/>
  <c r="AL34" i="15"/>
  <c r="R34" i="15" s="1"/>
  <c r="AK34" i="15"/>
  <c r="Q34" i="15" s="1"/>
  <c r="AJ34" i="15"/>
  <c r="P34" i="15" s="1"/>
  <c r="AI34" i="15"/>
  <c r="O34" i="15" s="1"/>
  <c r="AH34" i="15"/>
  <c r="N34" i="15" s="1"/>
  <c r="AG34" i="15"/>
  <c r="M34" i="15" s="1"/>
  <c r="AE34" i="15"/>
  <c r="L34" i="15"/>
  <c r="BJ34" i="15" s="1"/>
  <c r="BI34" i="15" s="1"/>
  <c r="D100" i="21" s="1"/>
  <c r="E34" i="15"/>
  <c r="BG33" i="15"/>
  <c r="B99" i="21" s="1"/>
  <c r="AZ33" i="15"/>
  <c r="AY33" i="15"/>
  <c r="AX33" i="15"/>
  <c r="AW33" i="15"/>
  <c r="AV33" i="15"/>
  <c r="AU33" i="15"/>
  <c r="AT33" i="15"/>
  <c r="AS33" i="15"/>
  <c r="AR33" i="15"/>
  <c r="AQ33" i="15"/>
  <c r="AO33" i="15"/>
  <c r="U33" i="15" s="1"/>
  <c r="AN33" i="15"/>
  <c r="T33" i="15" s="1"/>
  <c r="AM33" i="15"/>
  <c r="S33" i="15" s="1"/>
  <c r="AL33" i="15"/>
  <c r="R33" i="15" s="1"/>
  <c r="AK33" i="15"/>
  <c r="Q33" i="15" s="1"/>
  <c r="AJ33" i="15"/>
  <c r="P33" i="15" s="1"/>
  <c r="AI33" i="15"/>
  <c r="O33" i="15" s="1"/>
  <c r="AH33" i="15"/>
  <c r="N33" i="15" s="1"/>
  <c r="AG33" i="15"/>
  <c r="M33" i="15" s="1"/>
  <c r="AE33" i="15"/>
  <c r="L33" i="15"/>
  <c r="BJ33" i="15" s="1"/>
  <c r="BI33" i="15" s="1"/>
  <c r="D99" i="21" s="1"/>
  <c r="E33" i="15"/>
  <c r="BG32" i="15"/>
  <c r="B98" i="21" s="1"/>
  <c r="AZ32" i="15"/>
  <c r="AY32" i="15"/>
  <c r="AX32" i="15"/>
  <c r="AW32" i="15"/>
  <c r="AV32" i="15"/>
  <c r="BA32" i="15" s="1"/>
  <c r="AU32" i="15"/>
  <c r="AT32" i="15"/>
  <c r="AS32" i="15"/>
  <c r="AR32" i="15"/>
  <c r="AQ32" i="15"/>
  <c r="AO32" i="15"/>
  <c r="U32" i="15" s="1"/>
  <c r="AN32" i="15"/>
  <c r="T32" i="15" s="1"/>
  <c r="AM32" i="15"/>
  <c r="S32" i="15" s="1"/>
  <c r="AL32" i="15"/>
  <c r="R32" i="15" s="1"/>
  <c r="AK32" i="15"/>
  <c r="Q32" i="15" s="1"/>
  <c r="AJ32" i="15"/>
  <c r="P32" i="15" s="1"/>
  <c r="AI32" i="15"/>
  <c r="O32" i="15" s="1"/>
  <c r="AH32" i="15"/>
  <c r="N32" i="15" s="1"/>
  <c r="AG32" i="15"/>
  <c r="M32" i="15" s="1"/>
  <c r="AE32" i="15"/>
  <c r="L32" i="15"/>
  <c r="BJ32" i="15" s="1"/>
  <c r="BI32" i="15" s="1"/>
  <c r="D98" i="21" s="1"/>
  <c r="E32" i="15"/>
  <c r="BG31" i="15"/>
  <c r="B97" i="21" s="1"/>
  <c r="AZ31" i="15"/>
  <c r="AY31" i="15"/>
  <c r="AX31" i="15"/>
  <c r="AW31" i="15"/>
  <c r="AV31" i="15"/>
  <c r="K31" i="15" s="1"/>
  <c r="J31" i="15" s="1"/>
  <c r="BH31" i="15" s="1"/>
  <c r="C97" i="21" s="1"/>
  <c r="AU31" i="15"/>
  <c r="AT31" i="15"/>
  <c r="AS31" i="15"/>
  <c r="AR31" i="15"/>
  <c r="AQ31" i="15"/>
  <c r="AO31" i="15"/>
  <c r="U31" i="15" s="1"/>
  <c r="AN31" i="15"/>
  <c r="T31" i="15" s="1"/>
  <c r="AM31" i="15"/>
  <c r="S31" i="15" s="1"/>
  <c r="AL31" i="15"/>
  <c r="R31" i="15" s="1"/>
  <c r="AK31" i="15"/>
  <c r="Q31" i="15" s="1"/>
  <c r="AJ31" i="15"/>
  <c r="P31" i="15" s="1"/>
  <c r="AI31" i="15"/>
  <c r="O31" i="15" s="1"/>
  <c r="AH31" i="15"/>
  <c r="N31" i="15" s="1"/>
  <c r="AG31" i="15"/>
  <c r="M31" i="15" s="1"/>
  <c r="AE31" i="15"/>
  <c r="V31" i="15"/>
  <c r="J31" i="16" s="1"/>
  <c r="L31" i="15"/>
  <c r="BJ31" i="15" s="1"/>
  <c r="BI31" i="15" s="1"/>
  <c r="D97" i="21" s="1"/>
  <c r="E31" i="15"/>
  <c r="BG30" i="15"/>
  <c r="B96" i="21" s="1"/>
  <c r="AZ30" i="15"/>
  <c r="AY30" i="15"/>
  <c r="AX30" i="15"/>
  <c r="AW30" i="15"/>
  <c r="AV30" i="15"/>
  <c r="AU30" i="15"/>
  <c r="AT30" i="15"/>
  <c r="AS30" i="15"/>
  <c r="AR30" i="15"/>
  <c r="AQ30" i="15"/>
  <c r="AO30" i="15"/>
  <c r="U30" i="15" s="1"/>
  <c r="AN30" i="15"/>
  <c r="T30" i="15" s="1"/>
  <c r="AM30" i="15"/>
  <c r="S30" i="15" s="1"/>
  <c r="AL30" i="15"/>
  <c r="R30" i="15" s="1"/>
  <c r="AK30" i="15"/>
  <c r="Q30" i="15" s="1"/>
  <c r="AJ30" i="15"/>
  <c r="P30" i="15" s="1"/>
  <c r="AI30" i="15"/>
  <c r="O30" i="15" s="1"/>
  <c r="AH30" i="15"/>
  <c r="N30" i="15" s="1"/>
  <c r="AG30" i="15"/>
  <c r="M30" i="15" s="1"/>
  <c r="AE30" i="15"/>
  <c r="L30" i="15"/>
  <c r="BJ30" i="15" s="1"/>
  <c r="BI30" i="15" s="1"/>
  <c r="D96" i="21" s="1"/>
  <c r="E30" i="15"/>
  <c r="BG29" i="15"/>
  <c r="AZ29" i="15"/>
  <c r="AY29" i="15"/>
  <c r="AX29" i="15"/>
  <c r="AW29" i="15"/>
  <c r="AV29" i="15"/>
  <c r="AU29" i="15"/>
  <c r="AT29" i="15"/>
  <c r="AS29" i="15"/>
  <c r="AR29" i="15"/>
  <c r="AQ29" i="15"/>
  <c r="AO29" i="15"/>
  <c r="U29" i="15" s="1"/>
  <c r="AN29" i="15"/>
  <c r="T29" i="15" s="1"/>
  <c r="AM29" i="15"/>
  <c r="S29" i="15" s="1"/>
  <c r="AL29" i="15"/>
  <c r="R29" i="15" s="1"/>
  <c r="AK29" i="15"/>
  <c r="Q29" i="15" s="1"/>
  <c r="AJ29" i="15"/>
  <c r="P29" i="15" s="1"/>
  <c r="AI29" i="15"/>
  <c r="O29" i="15" s="1"/>
  <c r="AH29" i="15"/>
  <c r="N29" i="15" s="1"/>
  <c r="AG29" i="15"/>
  <c r="M29" i="15" s="1"/>
  <c r="AE29" i="15"/>
  <c r="L29" i="15"/>
  <c r="BJ29" i="15" s="1"/>
  <c r="BI29" i="15" s="1"/>
  <c r="D95" i="21" s="1"/>
  <c r="E29" i="15"/>
  <c r="BG28" i="15"/>
  <c r="B94" i="21" s="1"/>
  <c r="AZ28" i="15"/>
  <c r="AY28" i="15"/>
  <c r="AX28" i="15"/>
  <c r="AW28" i="15"/>
  <c r="AV28" i="15"/>
  <c r="BA28" i="15" s="1"/>
  <c r="AU28" i="15"/>
  <c r="AT28" i="15"/>
  <c r="AS28" i="15"/>
  <c r="AR28" i="15"/>
  <c r="AQ28" i="15"/>
  <c r="AO28" i="15"/>
  <c r="U28" i="15" s="1"/>
  <c r="AN28" i="15"/>
  <c r="T28" i="15" s="1"/>
  <c r="AM28" i="15"/>
  <c r="S28" i="15" s="1"/>
  <c r="AL28" i="15"/>
  <c r="R28" i="15" s="1"/>
  <c r="AK28" i="15"/>
  <c r="Q28" i="15" s="1"/>
  <c r="AJ28" i="15"/>
  <c r="P28" i="15" s="1"/>
  <c r="AI28" i="15"/>
  <c r="O28" i="15" s="1"/>
  <c r="AH28" i="15"/>
  <c r="N28" i="15" s="1"/>
  <c r="AG28" i="15"/>
  <c r="M28" i="15" s="1"/>
  <c r="AE28" i="15"/>
  <c r="L28" i="15"/>
  <c r="E28" i="15"/>
  <c r="BG27" i="15"/>
  <c r="B93" i="21" s="1"/>
  <c r="AZ27" i="15"/>
  <c r="AY27" i="15"/>
  <c r="AX27" i="15"/>
  <c r="AW27" i="15"/>
  <c r="AV27" i="15"/>
  <c r="BA27" i="15" s="1"/>
  <c r="AU27" i="15"/>
  <c r="AT27" i="15"/>
  <c r="AS27" i="15"/>
  <c r="AR27" i="15"/>
  <c r="AQ27" i="15"/>
  <c r="AO27" i="15"/>
  <c r="U27" i="15" s="1"/>
  <c r="AN27" i="15"/>
  <c r="T27" i="15" s="1"/>
  <c r="AM27" i="15"/>
  <c r="S27" i="15" s="1"/>
  <c r="AL27" i="15"/>
  <c r="R27" i="15" s="1"/>
  <c r="AK27" i="15"/>
  <c r="Q27" i="15" s="1"/>
  <c r="AJ27" i="15"/>
  <c r="P27" i="15" s="1"/>
  <c r="AI27" i="15"/>
  <c r="O27" i="15" s="1"/>
  <c r="AH27" i="15"/>
  <c r="N27" i="15" s="1"/>
  <c r="AG27" i="15"/>
  <c r="M27" i="15" s="1"/>
  <c r="AE27" i="15"/>
  <c r="V27" i="15"/>
  <c r="J27" i="16" s="1"/>
  <c r="L27" i="15"/>
  <c r="BJ27" i="15" s="1"/>
  <c r="BI27" i="15" s="1"/>
  <c r="D93" i="21" s="1"/>
  <c r="E27" i="15"/>
  <c r="BG26" i="15"/>
  <c r="B92" i="21" s="1"/>
  <c r="AZ26" i="15"/>
  <c r="AY26" i="15"/>
  <c r="AX26" i="15"/>
  <c r="AW26" i="15"/>
  <c r="AV26" i="15"/>
  <c r="BA26" i="15" s="1"/>
  <c r="AU26" i="15"/>
  <c r="AT26" i="15"/>
  <c r="AS26" i="15"/>
  <c r="AR26" i="15"/>
  <c r="AQ26" i="15"/>
  <c r="AO26" i="15"/>
  <c r="U26" i="15" s="1"/>
  <c r="AN26" i="15"/>
  <c r="T26" i="15" s="1"/>
  <c r="AM26" i="15"/>
  <c r="S26" i="15" s="1"/>
  <c r="AL26" i="15"/>
  <c r="R26" i="15" s="1"/>
  <c r="AK26" i="15"/>
  <c r="Q26" i="15" s="1"/>
  <c r="AJ26" i="15"/>
  <c r="P26" i="15" s="1"/>
  <c r="AI26" i="15"/>
  <c r="O26" i="15" s="1"/>
  <c r="AH26" i="15"/>
  <c r="N26" i="15" s="1"/>
  <c r="AG26" i="15"/>
  <c r="M26" i="15" s="1"/>
  <c r="AE26" i="15"/>
  <c r="L26" i="15"/>
  <c r="E26" i="15"/>
  <c r="BG25" i="15"/>
  <c r="B91" i="21" s="1"/>
  <c r="AZ25" i="15"/>
  <c r="AY25" i="15"/>
  <c r="AX25" i="15"/>
  <c r="AW25" i="15"/>
  <c r="AV25" i="15"/>
  <c r="BA25" i="15" s="1"/>
  <c r="AU25" i="15"/>
  <c r="AT25" i="15"/>
  <c r="AS25" i="15"/>
  <c r="AR25" i="15"/>
  <c r="AQ25" i="15"/>
  <c r="AO25" i="15"/>
  <c r="U25" i="15" s="1"/>
  <c r="AN25" i="15"/>
  <c r="T25" i="15" s="1"/>
  <c r="AM25" i="15"/>
  <c r="S25" i="15" s="1"/>
  <c r="AL25" i="15"/>
  <c r="R25" i="15" s="1"/>
  <c r="AK25" i="15"/>
  <c r="Q25" i="15" s="1"/>
  <c r="AJ25" i="15"/>
  <c r="P25" i="15" s="1"/>
  <c r="AI25" i="15"/>
  <c r="O25" i="15" s="1"/>
  <c r="AH25" i="15"/>
  <c r="N25" i="15" s="1"/>
  <c r="AG25" i="15"/>
  <c r="M25" i="15" s="1"/>
  <c r="AE25" i="15"/>
  <c r="L25" i="15"/>
  <c r="BJ25" i="15" s="1"/>
  <c r="BI25" i="15" s="1"/>
  <c r="D91" i="21" s="1"/>
  <c r="E25" i="15"/>
  <c r="BG24" i="15"/>
  <c r="B90" i="21" s="1"/>
  <c r="AZ24" i="15"/>
  <c r="AY24" i="15"/>
  <c r="AX24" i="15"/>
  <c r="AW24" i="15"/>
  <c r="AV24" i="15"/>
  <c r="BA24" i="15" s="1"/>
  <c r="AU24" i="15"/>
  <c r="AT24" i="15"/>
  <c r="AS24" i="15"/>
  <c r="AR24" i="15"/>
  <c r="AQ24" i="15"/>
  <c r="AO24" i="15"/>
  <c r="U24" i="15" s="1"/>
  <c r="AN24" i="15"/>
  <c r="T24" i="15" s="1"/>
  <c r="AM24" i="15"/>
  <c r="S24" i="15" s="1"/>
  <c r="AL24" i="15"/>
  <c r="R24" i="15" s="1"/>
  <c r="AK24" i="15"/>
  <c r="Q24" i="15" s="1"/>
  <c r="AJ24" i="15"/>
  <c r="P24" i="15" s="1"/>
  <c r="AI24" i="15"/>
  <c r="O24" i="15" s="1"/>
  <c r="AH24" i="15"/>
  <c r="N24" i="15" s="1"/>
  <c r="AG24" i="15"/>
  <c r="M24" i="15" s="1"/>
  <c r="AE24" i="15"/>
  <c r="L24" i="15"/>
  <c r="BJ24" i="15" s="1"/>
  <c r="BI24" i="15" s="1"/>
  <c r="D90" i="21" s="1"/>
  <c r="E24" i="15"/>
  <c r="BG23" i="15"/>
  <c r="B89" i="21" s="1"/>
  <c r="AZ23" i="15"/>
  <c r="AY23" i="15"/>
  <c r="AX23" i="15"/>
  <c r="AW23" i="15"/>
  <c r="AV23" i="15"/>
  <c r="BA23" i="15" s="1"/>
  <c r="AU23" i="15"/>
  <c r="AT23" i="15"/>
  <c r="AS23" i="15"/>
  <c r="AR23" i="15"/>
  <c r="AQ23" i="15"/>
  <c r="AO23" i="15"/>
  <c r="U23" i="15" s="1"/>
  <c r="AN23" i="15"/>
  <c r="T23" i="15" s="1"/>
  <c r="AM23" i="15"/>
  <c r="S23" i="15" s="1"/>
  <c r="AL23" i="15"/>
  <c r="R23" i="15" s="1"/>
  <c r="AK23" i="15"/>
  <c r="Q23" i="15" s="1"/>
  <c r="AJ23" i="15"/>
  <c r="P23" i="15" s="1"/>
  <c r="AI23" i="15"/>
  <c r="O23" i="15" s="1"/>
  <c r="AH23" i="15"/>
  <c r="N23" i="15" s="1"/>
  <c r="AG23" i="15"/>
  <c r="M23" i="15" s="1"/>
  <c r="AE23" i="15"/>
  <c r="L23" i="15"/>
  <c r="BJ23" i="15" s="1"/>
  <c r="BI23" i="15" s="1"/>
  <c r="D89" i="21" s="1"/>
  <c r="E23" i="15"/>
  <c r="BG22" i="15"/>
  <c r="B88" i="21" s="1"/>
  <c r="AZ22" i="15"/>
  <c r="AY22" i="15"/>
  <c r="AX22" i="15"/>
  <c r="AW22" i="15"/>
  <c r="AV22" i="15"/>
  <c r="BA22" i="15" s="1"/>
  <c r="AU22" i="15"/>
  <c r="AT22" i="15"/>
  <c r="AS22" i="15"/>
  <c r="AR22" i="15"/>
  <c r="AQ22" i="15"/>
  <c r="AO22" i="15"/>
  <c r="U22" i="15" s="1"/>
  <c r="AN22" i="15"/>
  <c r="T22" i="15" s="1"/>
  <c r="AM22" i="15"/>
  <c r="S22" i="15" s="1"/>
  <c r="AL22" i="15"/>
  <c r="R22" i="15" s="1"/>
  <c r="AK22" i="15"/>
  <c r="Q22" i="15" s="1"/>
  <c r="AJ22" i="15"/>
  <c r="P22" i="15" s="1"/>
  <c r="AI22" i="15"/>
  <c r="O22" i="15" s="1"/>
  <c r="AH22" i="15"/>
  <c r="N22" i="15" s="1"/>
  <c r="AG22" i="15"/>
  <c r="M22" i="15" s="1"/>
  <c r="AE22" i="15"/>
  <c r="L22" i="15"/>
  <c r="E22" i="15"/>
  <c r="BG21" i="15"/>
  <c r="B87" i="21" s="1"/>
  <c r="AZ21" i="15"/>
  <c r="AY21" i="15"/>
  <c r="AX21" i="15"/>
  <c r="AW21" i="15"/>
  <c r="AV21" i="15"/>
  <c r="BA21" i="15" s="1"/>
  <c r="AU21" i="15"/>
  <c r="AT21" i="15"/>
  <c r="AS21" i="15"/>
  <c r="AR21" i="15"/>
  <c r="AQ21" i="15"/>
  <c r="AO21" i="15"/>
  <c r="U21" i="15" s="1"/>
  <c r="AN21" i="15"/>
  <c r="T21" i="15" s="1"/>
  <c r="AM21" i="15"/>
  <c r="S21" i="15" s="1"/>
  <c r="AL21" i="15"/>
  <c r="R21" i="15" s="1"/>
  <c r="AK21" i="15"/>
  <c r="Q21" i="15" s="1"/>
  <c r="AJ21" i="15"/>
  <c r="P21" i="15" s="1"/>
  <c r="AI21" i="15"/>
  <c r="O21" i="15" s="1"/>
  <c r="AH21" i="15"/>
  <c r="N21" i="15" s="1"/>
  <c r="AG21" i="15"/>
  <c r="M21" i="15" s="1"/>
  <c r="AE21" i="15"/>
  <c r="L21" i="15"/>
  <c r="BJ21" i="15" s="1"/>
  <c r="BI21" i="15" s="1"/>
  <c r="D87" i="21" s="1"/>
  <c r="E21" i="15"/>
  <c r="BG20" i="15"/>
  <c r="AZ20" i="15"/>
  <c r="AY20" i="15"/>
  <c r="AX20" i="15"/>
  <c r="AW20" i="15"/>
  <c r="AV20" i="15"/>
  <c r="BA20" i="15" s="1"/>
  <c r="AU20" i="15"/>
  <c r="AT20" i="15"/>
  <c r="AS20" i="15"/>
  <c r="AR20" i="15"/>
  <c r="AQ20" i="15"/>
  <c r="AO20" i="15"/>
  <c r="U20" i="15" s="1"/>
  <c r="AN20" i="15"/>
  <c r="T20" i="15" s="1"/>
  <c r="AM20" i="15"/>
  <c r="S20" i="15" s="1"/>
  <c r="AL20" i="15"/>
  <c r="R20" i="15" s="1"/>
  <c r="AK20" i="15"/>
  <c r="Q20" i="15" s="1"/>
  <c r="AJ20" i="15"/>
  <c r="P20" i="15" s="1"/>
  <c r="AI20" i="15"/>
  <c r="O20" i="15" s="1"/>
  <c r="AH20" i="15"/>
  <c r="N20" i="15" s="1"/>
  <c r="AG20" i="15"/>
  <c r="M20" i="15" s="1"/>
  <c r="AE20" i="15"/>
  <c r="L20" i="15"/>
  <c r="BJ20" i="15" s="1"/>
  <c r="BI20" i="15" s="1"/>
  <c r="D86" i="21" s="1"/>
  <c r="E20" i="15"/>
  <c r="BG19" i="15"/>
  <c r="B85" i="21" s="1"/>
  <c r="AZ19" i="15"/>
  <c r="AY19" i="15"/>
  <c r="AX19" i="15"/>
  <c r="AW19" i="15"/>
  <c r="AV19" i="15"/>
  <c r="BA19" i="15" s="1"/>
  <c r="AU19" i="15"/>
  <c r="AT19" i="15"/>
  <c r="AS19" i="15"/>
  <c r="AR19" i="15"/>
  <c r="AQ19" i="15"/>
  <c r="AO19" i="15"/>
  <c r="U19" i="15" s="1"/>
  <c r="AN19" i="15"/>
  <c r="T19" i="15" s="1"/>
  <c r="AM19" i="15"/>
  <c r="S19" i="15" s="1"/>
  <c r="AL19" i="15"/>
  <c r="R19" i="15" s="1"/>
  <c r="AK19" i="15"/>
  <c r="Q19" i="15" s="1"/>
  <c r="AJ19" i="15"/>
  <c r="P19" i="15" s="1"/>
  <c r="AI19" i="15"/>
  <c r="O19" i="15" s="1"/>
  <c r="AH19" i="15"/>
  <c r="N19" i="15" s="1"/>
  <c r="AG19" i="15"/>
  <c r="M19" i="15" s="1"/>
  <c r="AE19" i="15"/>
  <c r="L19" i="15"/>
  <c r="BJ19" i="15" s="1"/>
  <c r="BI19" i="15" s="1"/>
  <c r="D85" i="21" s="1"/>
  <c r="E19" i="15"/>
  <c r="BG18" i="15"/>
  <c r="B84" i="21" s="1"/>
  <c r="AZ18" i="15"/>
  <c r="AY18" i="15"/>
  <c r="AX18" i="15"/>
  <c r="AW18" i="15"/>
  <c r="AV18" i="15"/>
  <c r="BA18" i="15" s="1"/>
  <c r="AU18" i="15"/>
  <c r="AT18" i="15"/>
  <c r="AS18" i="15"/>
  <c r="AR18" i="15"/>
  <c r="AQ18" i="15"/>
  <c r="AO18" i="15"/>
  <c r="U18" i="15" s="1"/>
  <c r="AN18" i="15"/>
  <c r="T18" i="15" s="1"/>
  <c r="AM18" i="15"/>
  <c r="S18" i="15" s="1"/>
  <c r="AL18" i="15"/>
  <c r="R18" i="15" s="1"/>
  <c r="AK18" i="15"/>
  <c r="Q18" i="15" s="1"/>
  <c r="AJ18" i="15"/>
  <c r="P18" i="15" s="1"/>
  <c r="AI18" i="15"/>
  <c r="O18" i="15" s="1"/>
  <c r="AH18" i="15"/>
  <c r="N18" i="15" s="1"/>
  <c r="AG18" i="15"/>
  <c r="M18" i="15" s="1"/>
  <c r="AE18" i="15"/>
  <c r="L18" i="15"/>
  <c r="BJ18" i="15" s="1"/>
  <c r="BI18" i="15" s="1"/>
  <c r="D84" i="21" s="1"/>
  <c r="E18" i="15"/>
  <c r="BG17" i="15"/>
  <c r="B83" i="21" s="1"/>
  <c r="AZ17" i="15"/>
  <c r="AY17" i="15"/>
  <c r="AX17" i="15"/>
  <c r="AW17" i="15"/>
  <c r="AV17" i="15"/>
  <c r="BA17" i="15" s="1"/>
  <c r="AU17" i="15"/>
  <c r="AT17" i="15"/>
  <c r="AS17" i="15"/>
  <c r="AR17" i="15"/>
  <c r="AQ17" i="15"/>
  <c r="AO17" i="15"/>
  <c r="U17" i="15" s="1"/>
  <c r="AN17" i="15"/>
  <c r="T17" i="15" s="1"/>
  <c r="AM17" i="15"/>
  <c r="S17" i="15" s="1"/>
  <c r="AL17" i="15"/>
  <c r="R17" i="15" s="1"/>
  <c r="AK17" i="15"/>
  <c r="Q17" i="15" s="1"/>
  <c r="AJ17" i="15"/>
  <c r="P17" i="15" s="1"/>
  <c r="AI17" i="15"/>
  <c r="O17" i="15" s="1"/>
  <c r="AH17" i="15"/>
  <c r="N17" i="15" s="1"/>
  <c r="AG17" i="15"/>
  <c r="M17" i="15" s="1"/>
  <c r="AE17" i="15"/>
  <c r="L17" i="15"/>
  <c r="BJ17" i="15" s="1"/>
  <c r="BI17" i="15" s="1"/>
  <c r="D83" i="21" s="1"/>
  <c r="E17" i="15"/>
  <c r="BG16" i="15"/>
  <c r="B82" i="21" s="1"/>
  <c r="AZ16" i="15"/>
  <c r="AY16" i="15"/>
  <c r="AX16" i="15"/>
  <c r="AW16" i="15"/>
  <c r="AV16" i="15"/>
  <c r="BA16" i="15" s="1"/>
  <c r="AU16" i="15"/>
  <c r="AT16" i="15"/>
  <c r="AS16" i="15"/>
  <c r="AR16" i="15"/>
  <c r="AQ16" i="15"/>
  <c r="AO16" i="15"/>
  <c r="U16" i="15" s="1"/>
  <c r="AN16" i="15"/>
  <c r="T16" i="15" s="1"/>
  <c r="AM16" i="15"/>
  <c r="S16" i="15" s="1"/>
  <c r="AL16" i="15"/>
  <c r="R16" i="15" s="1"/>
  <c r="AK16" i="15"/>
  <c r="Q16" i="15" s="1"/>
  <c r="AJ16" i="15"/>
  <c r="P16" i="15" s="1"/>
  <c r="AI16" i="15"/>
  <c r="O16" i="15" s="1"/>
  <c r="AH16" i="15"/>
  <c r="N16" i="15" s="1"/>
  <c r="AG16" i="15"/>
  <c r="M16" i="15" s="1"/>
  <c r="AE16" i="15"/>
  <c r="L16" i="15"/>
  <c r="BJ16" i="15" s="1"/>
  <c r="BI16" i="15" s="1"/>
  <c r="D82" i="21" s="1"/>
  <c r="E16" i="15"/>
  <c r="BE15" i="15"/>
  <c r="BD15" i="15"/>
  <c r="AZ15" i="15"/>
  <c r="AY15" i="15"/>
  <c r="AX15" i="15"/>
  <c r="AW15" i="15"/>
  <c r="AV15" i="15"/>
  <c r="AU15" i="15"/>
  <c r="AT15" i="15"/>
  <c r="AS15" i="15"/>
  <c r="AR15" i="15"/>
  <c r="AQ15" i="15"/>
  <c r="AP15" i="15"/>
  <c r="AO15" i="15"/>
  <c r="AN15" i="15"/>
  <c r="T15" i="15" s="1"/>
  <c r="AM15" i="15"/>
  <c r="S15" i="15" s="1"/>
  <c r="AL15" i="15"/>
  <c r="R15" i="15" s="1"/>
  <c r="AK15" i="15"/>
  <c r="Q15" i="15" s="1"/>
  <c r="AJ15" i="15"/>
  <c r="P15" i="15" s="1"/>
  <c r="AI15" i="15"/>
  <c r="O15" i="15" s="1"/>
  <c r="AH15" i="15"/>
  <c r="N15" i="15" s="1"/>
  <c r="AG15" i="15"/>
  <c r="M15" i="15" s="1"/>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16" i="14"/>
  <c r="F55" i="14"/>
  <c r="E55" i="14"/>
  <c r="D55" i="14"/>
  <c r="D54" i="14"/>
  <c r="D52" i="14"/>
  <c r="F51" i="14"/>
  <c r="E51" i="14"/>
  <c r="D51" i="14"/>
  <c r="D50" i="14"/>
  <c r="D48" i="14"/>
  <c r="F47" i="14"/>
  <c r="E47" i="14"/>
  <c r="D47" i="14"/>
  <c r="D46" i="14"/>
  <c r="D44" i="14"/>
  <c r="F43" i="14"/>
  <c r="E43" i="14"/>
  <c r="D43" i="14"/>
  <c r="D42" i="14"/>
  <c r="D40" i="14"/>
  <c r="F39" i="14"/>
  <c r="E39" i="14"/>
  <c r="D39" i="14"/>
  <c r="D38" i="14"/>
  <c r="D36" i="14"/>
  <c r="F35" i="14"/>
  <c r="E35" i="14"/>
  <c r="D35" i="14"/>
  <c r="D34" i="14"/>
  <c r="D32" i="14"/>
  <c r="F31" i="14"/>
  <c r="E31" i="14"/>
  <c r="D31" i="14"/>
  <c r="D30" i="14"/>
  <c r="D28" i="14"/>
  <c r="F27" i="14"/>
  <c r="E27" i="14"/>
  <c r="D27" i="14"/>
  <c r="D26" i="14"/>
  <c r="D24" i="14"/>
  <c r="F23" i="14"/>
  <c r="E23" i="14"/>
  <c r="D23" i="14"/>
  <c r="D22" i="14"/>
  <c r="D20" i="14"/>
  <c r="F19" i="14"/>
  <c r="E19" i="14"/>
  <c r="D19" i="14"/>
  <c r="D18" i="14"/>
  <c r="D16" i="14"/>
  <c r="C16" i="14"/>
  <c r="B16" i="14"/>
  <c r="A16" i="14"/>
  <c r="A16" i="10"/>
  <c r="A20" i="10"/>
  <c r="F11" i="14"/>
  <c r="G11" i="14"/>
  <c r="F12" i="14"/>
  <c r="G12" i="14"/>
  <c r="D12" i="14"/>
  <c r="D11" i="14"/>
  <c r="B10" i="14"/>
  <c r="C10" i="14"/>
  <c r="D10" i="14"/>
  <c r="B11" i="14"/>
  <c r="C11" i="14"/>
  <c r="B12" i="14"/>
  <c r="C12" i="14"/>
  <c r="D9" i="14"/>
  <c r="F9" i="14"/>
  <c r="G9" i="14"/>
  <c r="I9" i="14"/>
  <c r="C9" i="14"/>
  <c r="B9" i="14"/>
  <c r="H13" i="14"/>
  <c r="F13" i="14"/>
  <c r="E13" i="14"/>
  <c r="D13" i="14"/>
  <c r="C13" i="14"/>
  <c r="A13" i="14"/>
  <c r="A7" i="14"/>
  <c r="A6" i="14"/>
  <c r="BG55" i="13"/>
  <c r="B81" i="21" s="1"/>
  <c r="AZ55" i="13"/>
  <c r="AY55" i="13"/>
  <c r="AX55" i="13"/>
  <c r="AW55" i="13"/>
  <c r="AV55" i="13"/>
  <c r="BA55" i="13" s="1"/>
  <c r="AU55" i="13"/>
  <c r="AT55" i="13"/>
  <c r="AS55" i="13"/>
  <c r="AR55" i="13"/>
  <c r="AQ55" i="13"/>
  <c r="AO55" i="13"/>
  <c r="U55" i="13" s="1"/>
  <c r="AN55" i="13"/>
  <c r="T55" i="13" s="1"/>
  <c r="AM55" i="13"/>
  <c r="S55" i="13" s="1"/>
  <c r="AL55" i="13"/>
  <c r="R55" i="13" s="1"/>
  <c r="AK55" i="13"/>
  <c r="Q55" i="13" s="1"/>
  <c r="AJ55" i="13"/>
  <c r="P55" i="13" s="1"/>
  <c r="AI55" i="13"/>
  <c r="O55" i="13" s="1"/>
  <c r="AH55" i="13"/>
  <c r="N55" i="13" s="1"/>
  <c r="AG55" i="13"/>
  <c r="M55" i="13" s="1"/>
  <c r="AE55" i="13"/>
  <c r="L55" i="13"/>
  <c r="I55" i="14" s="1"/>
  <c r="E55" i="13"/>
  <c r="BG54" i="13"/>
  <c r="B80" i="21" s="1"/>
  <c r="AZ54" i="13"/>
  <c r="AY54" i="13"/>
  <c r="AX54" i="13"/>
  <c r="AW54" i="13"/>
  <c r="AV54" i="13"/>
  <c r="AU54" i="13"/>
  <c r="AT54" i="13"/>
  <c r="AS54" i="13"/>
  <c r="AR54" i="13"/>
  <c r="AQ54" i="13"/>
  <c r="AO54" i="13"/>
  <c r="U54" i="13" s="1"/>
  <c r="AN54" i="13"/>
  <c r="T54" i="13" s="1"/>
  <c r="AM54" i="13"/>
  <c r="S54" i="13" s="1"/>
  <c r="AL54" i="13"/>
  <c r="R54" i="13" s="1"/>
  <c r="AK54" i="13"/>
  <c r="Q54" i="13" s="1"/>
  <c r="AJ54" i="13"/>
  <c r="P54" i="13" s="1"/>
  <c r="AI54" i="13"/>
  <c r="O54" i="13" s="1"/>
  <c r="AH54" i="13"/>
  <c r="N54" i="13" s="1"/>
  <c r="AG54" i="13"/>
  <c r="M54" i="13" s="1"/>
  <c r="AE54" i="13"/>
  <c r="L54" i="13"/>
  <c r="BJ54" i="13" s="1"/>
  <c r="BI54" i="13" s="1"/>
  <c r="D80" i="21" s="1"/>
  <c r="E54" i="13"/>
  <c r="BG53" i="13"/>
  <c r="B79" i="21" s="1"/>
  <c r="AZ53" i="13"/>
  <c r="AY53" i="13"/>
  <c r="AX53" i="13"/>
  <c r="AW53" i="13"/>
  <c r="AV53" i="13"/>
  <c r="AU53" i="13"/>
  <c r="AT53" i="13"/>
  <c r="AS53" i="13"/>
  <c r="AR53" i="13"/>
  <c r="AQ53" i="13"/>
  <c r="AO53" i="13"/>
  <c r="U53" i="13" s="1"/>
  <c r="AN53" i="13"/>
  <c r="T53" i="13" s="1"/>
  <c r="AM53" i="13"/>
  <c r="S53" i="13" s="1"/>
  <c r="AL53" i="13"/>
  <c r="R53" i="13" s="1"/>
  <c r="AK53" i="13"/>
  <c r="Q53" i="13" s="1"/>
  <c r="AJ53" i="13"/>
  <c r="P53" i="13" s="1"/>
  <c r="AI53" i="13"/>
  <c r="O53" i="13" s="1"/>
  <c r="AH53" i="13"/>
  <c r="N53" i="13" s="1"/>
  <c r="AG53" i="13"/>
  <c r="M53" i="13" s="1"/>
  <c r="AE53" i="13"/>
  <c r="L53" i="13"/>
  <c r="BJ53" i="13" s="1"/>
  <c r="BI53" i="13" s="1"/>
  <c r="D79" i="21" s="1"/>
  <c r="E53" i="13"/>
  <c r="BG52" i="13"/>
  <c r="B78" i="21" s="1"/>
  <c r="AZ52" i="13"/>
  <c r="AY52" i="13"/>
  <c r="AX52" i="13"/>
  <c r="AW52" i="13"/>
  <c r="AV52" i="13"/>
  <c r="BA52" i="13" s="1"/>
  <c r="AU52" i="13"/>
  <c r="AT52" i="13"/>
  <c r="AS52" i="13"/>
  <c r="AR52" i="13"/>
  <c r="AQ52" i="13"/>
  <c r="AO52" i="13"/>
  <c r="U52" i="13" s="1"/>
  <c r="AN52" i="13"/>
  <c r="T52" i="13" s="1"/>
  <c r="AM52" i="13"/>
  <c r="S52" i="13" s="1"/>
  <c r="AL52" i="13"/>
  <c r="R52" i="13" s="1"/>
  <c r="AK52" i="13"/>
  <c r="Q52" i="13" s="1"/>
  <c r="AJ52" i="13"/>
  <c r="P52" i="13" s="1"/>
  <c r="AI52" i="13"/>
  <c r="O52" i="13" s="1"/>
  <c r="AH52" i="13"/>
  <c r="N52" i="13" s="1"/>
  <c r="AG52" i="13"/>
  <c r="M52" i="13" s="1"/>
  <c r="AE52" i="13"/>
  <c r="L52" i="13"/>
  <c r="BJ52" i="13" s="1"/>
  <c r="BI52" i="13" s="1"/>
  <c r="D78" i="21" s="1"/>
  <c r="E52" i="13"/>
  <c r="BG51" i="13"/>
  <c r="B77" i="21" s="1"/>
  <c r="AZ51" i="13"/>
  <c r="AY51" i="13"/>
  <c r="AX51" i="13"/>
  <c r="AW51" i="13"/>
  <c r="AV51" i="13"/>
  <c r="BA51" i="13" s="1"/>
  <c r="AU51" i="13"/>
  <c r="AT51" i="13"/>
  <c r="AS51" i="13"/>
  <c r="AR51" i="13"/>
  <c r="AQ51" i="13"/>
  <c r="AO51" i="13"/>
  <c r="U51" i="13" s="1"/>
  <c r="AN51" i="13"/>
  <c r="T51" i="13" s="1"/>
  <c r="AM51" i="13"/>
  <c r="S51" i="13" s="1"/>
  <c r="AL51" i="13"/>
  <c r="R51" i="13" s="1"/>
  <c r="AK51" i="13"/>
  <c r="Q51" i="13" s="1"/>
  <c r="AJ51" i="13"/>
  <c r="P51" i="13" s="1"/>
  <c r="AI51" i="13"/>
  <c r="O51" i="13" s="1"/>
  <c r="AH51" i="13"/>
  <c r="N51" i="13" s="1"/>
  <c r="AG51" i="13"/>
  <c r="M51" i="13" s="1"/>
  <c r="AE51" i="13"/>
  <c r="V51" i="13"/>
  <c r="J51" i="14" s="1"/>
  <c r="L51" i="13"/>
  <c r="BJ51" i="13" s="1"/>
  <c r="BI51" i="13" s="1"/>
  <c r="D77" i="21" s="1"/>
  <c r="E51" i="13"/>
  <c r="BG50" i="13"/>
  <c r="B76" i="21" s="1"/>
  <c r="AZ50" i="13"/>
  <c r="AY50" i="13"/>
  <c r="AX50" i="13"/>
  <c r="AW50" i="13"/>
  <c r="AV50" i="13"/>
  <c r="AU50" i="13"/>
  <c r="AT50" i="13"/>
  <c r="AS50" i="13"/>
  <c r="AR50" i="13"/>
  <c r="AQ50" i="13"/>
  <c r="AO50" i="13"/>
  <c r="U50" i="13" s="1"/>
  <c r="AN50" i="13"/>
  <c r="T50" i="13" s="1"/>
  <c r="AM50" i="13"/>
  <c r="S50" i="13" s="1"/>
  <c r="AL50" i="13"/>
  <c r="R50" i="13" s="1"/>
  <c r="AK50" i="13"/>
  <c r="Q50" i="13" s="1"/>
  <c r="AJ50" i="13"/>
  <c r="P50" i="13" s="1"/>
  <c r="AI50" i="13"/>
  <c r="O50" i="13" s="1"/>
  <c r="AH50" i="13"/>
  <c r="N50" i="13" s="1"/>
  <c r="AG50" i="13"/>
  <c r="M50" i="13" s="1"/>
  <c r="AE50" i="13"/>
  <c r="L50" i="13"/>
  <c r="E50" i="13"/>
  <c r="BG49" i="13"/>
  <c r="B75" i="21" s="1"/>
  <c r="AZ49" i="13"/>
  <c r="AY49" i="13"/>
  <c r="AX49" i="13"/>
  <c r="AW49" i="13"/>
  <c r="AV49" i="13"/>
  <c r="AU49" i="13"/>
  <c r="AT49" i="13"/>
  <c r="AS49" i="13"/>
  <c r="AR49" i="13"/>
  <c r="AQ49" i="13"/>
  <c r="AO49" i="13"/>
  <c r="U49" i="13" s="1"/>
  <c r="AN49" i="13"/>
  <c r="T49" i="13" s="1"/>
  <c r="AM49" i="13"/>
  <c r="S49" i="13" s="1"/>
  <c r="AL49" i="13"/>
  <c r="R49" i="13" s="1"/>
  <c r="AK49" i="13"/>
  <c r="Q49" i="13" s="1"/>
  <c r="AJ49" i="13"/>
  <c r="P49" i="13" s="1"/>
  <c r="AI49" i="13"/>
  <c r="O49" i="13" s="1"/>
  <c r="AH49" i="13"/>
  <c r="N49" i="13" s="1"/>
  <c r="AG49" i="13"/>
  <c r="M49" i="13" s="1"/>
  <c r="AE49" i="13"/>
  <c r="L49" i="13"/>
  <c r="BJ49" i="13" s="1"/>
  <c r="BI49" i="13" s="1"/>
  <c r="D75" i="21" s="1"/>
  <c r="E49" i="13"/>
  <c r="BG48" i="13"/>
  <c r="B74" i="21" s="1"/>
  <c r="AZ48" i="13"/>
  <c r="AY48" i="13"/>
  <c r="AX48" i="13"/>
  <c r="AW48" i="13"/>
  <c r="AV48" i="13"/>
  <c r="AU48" i="13"/>
  <c r="AT48" i="13"/>
  <c r="AS48" i="13"/>
  <c r="AR48" i="13"/>
  <c r="AQ48" i="13"/>
  <c r="AO48" i="13"/>
  <c r="U48" i="13" s="1"/>
  <c r="AN48" i="13"/>
  <c r="T48" i="13" s="1"/>
  <c r="AM48" i="13"/>
  <c r="S48" i="13" s="1"/>
  <c r="AL48" i="13"/>
  <c r="R48" i="13" s="1"/>
  <c r="AK48" i="13"/>
  <c r="Q48" i="13" s="1"/>
  <c r="AJ48" i="13"/>
  <c r="P48" i="13" s="1"/>
  <c r="AI48" i="13"/>
  <c r="O48" i="13" s="1"/>
  <c r="AH48" i="13"/>
  <c r="N48" i="13" s="1"/>
  <c r="AG48" i="13"/>
  <c r="M48" i="13" s="1"/>
  <c r="AE48" i="13"/>
  <c r="L48" i="13"/>
  <c r="BJ48" i="13" s="1"/>
  <c r="BI48" i="13" s="1"/>
  <c r="D74" i="21" s="1"/>
  <c r="E48" i="13"/>
  <c r="BG47" i="13"/>
  <c r="B73" i="21" s="1"/>
  <c r="AZ47" i="13"/>
  <c r="AY47" i="13"/>
  <c r="AX47" i="13"/>
  <c r="AW47" i="13"/>
  <c r="AV47" i="13"/>
  <c r="BA47" i="13" s="1"/>
  <c r="AU47" i="13"/>
  <c r="AT47" i="13"/>
  <c r="AS47" i="13"/>
  <c r="AR47" i="13"/>
  <c r="AQ47" i="13"/>
  <c r="AO47" i="13"/>
  <c r="U47" i="13" s="1"/>
  <c r="AN47" i="13"/>
  <c r="T47" i="13" s="1"/>
  <c r="AM47" i="13"/>
  <c r="S47" i="13" s="1"/>
  <c r="AL47" i="13"/>
  <c r="R47" i="13" s="1"/>
  <c r="AK47" i="13"/>
  <c r="Q47" i="13" s="1"/>
  <c r="AJ47" i="13"/>
  <c r="P47" i="13" s="1"/>
  <c r="AI47" i="13"/>
  <c r="O47" i="13" s="1"/>
  <c r="AH47" i="13"/>
  <c r="N47" i="13" s="1"/>
  <c r="AG47" i="13"/>
  <c r="M47" i="13" s="1"/>
  <c r="AE47" i="13"/>
  <c r="V47" i="13"/>
  <c r="J47" i="14" s="1"/>
  <c r="L47" i="13"/>
  <c r="BJ47" i="13" s="1"/>
  <c r="BI47" i="13" s="1"/>
  <c r="D73" i="21" s="1"/>
  <c r="E47" i="13"/>
  <c r="BG46" i="13"/>
  <c r="B72" i="21" s="1"/>
  <c r="AZ46" i="13"/>
  <c r="AY46" i="13"/>
  <c r="AX46" i="13"/>
  <c r="AW46" i="13"/>
  <c r="AV46" i="13"/>
  <c r="AU46" i="13"/>
  <c r="AT46" i="13"/>
  <c r="AS46" i="13"/>
  <c r="AR46" i="13"/>
  <c r="AQ46" i="13"/>
  <c r="AO46" i="13"/>
  <c r="U46" i="13" s="1"/>
  <c r="AN46" i="13"/>
  <c r="T46" i="13" s="1"/>
  <c r="AM46" i="13"/>
  <c r="S46" i="13" s="1"/>
  <c r="AL46" i="13"/>
  <c r="R46" i="13" s="1"/>
  <c r="AK46" i="13"/>
  <c r="Q46" i="13" s="1"/>
  <c r="AJ46" i="13"/>
  <c r="P46" i="13" s="1"/>
  <c r="AI46" i="13"/>
  <c r="O46" i="13" s="1"/>
  <c r="AH46" i="13"/>
  <c r="N46" i="13" s="1"/>
  <c r="AG46" i="13"/>
  <c r="M46" i="13" s="1"/>
  <c r="AE46" i="13"/>
  <c r="L46" i="13"/>
  <c r="E46" i="13"/>
  <c r="BG45" i="13"/>
  <c r="B71" i="21" s="1"/>
  <c r="AZ45" i="13"/>
  <c r="AY45" i="13"/>
  <c r="AX45" i="13"/>
  <c r="AW45" i="13"/>
  <c r="AV45" i="13"/>
  <c r="BA45" i="13" s="1"/>
  <c r="AU45" i="13"/>
  <c r="AT45" i="13"/>
  <c r="AS45" i="13"/>
  <c r="AR45" i="13"/>
  <c r="AQ45" i="13"/>
  <c r="AO45" i="13"/>
  <c r="U45" i="13" s="1"/>
  <c r="AN45" i="13"/>
  <c r="T45" i="13" s="1"/>
  <c r="AM45" i="13"/>
  <c r="S45" i="13" s="1"/>
  <c r="AL45" i="13"/>
  <c r="R45" i="13" s="1"/>
  <c r="AK45" i="13"/>
  <c r="Q45" i="13" s="1"/>
  <c r="AJ45" i="13"/>
  <c r="P45" i="13" s="1"/>
  <c r="AI45" i="13"/>
  <c r="O45" i="13" s="1"/>
  <c r="AH45" i="13"/>
  <c r="N45" i="13" s="1"/>
  <c r="AG45" i="13"/>
  <c r="M45" i="13" s="1"/>
  <c r="AE45" i="13"/>
  <c r="L45" i="13"/>
  <c r="BJ45" i="13" s="1"/>
  <c r="BI45" i="13" s="1"/>
  <c r="D71" i="21" s="1"/>
  <c r="E45" i="13"/>
  <c r="BG44" i="13"/>
  <c r="B70" i="21" s="1"/>
  <c r="AZ44" i="13"/>
  <c r="AY44" i="13"/>
  <c r="AX44" i="13"/>
  <c r="AW44" i="13"/>
  <c r="AV44" i="13"/>
  <c r="BA44" i="13" s="1"/>
  <c r="AU44" i="13"/>
  <c r="AT44" i="13"/>
  <c r="AS44" i="13"/>
  <c r="AR44" i="13"/>
  <c r="AQ44" i="13"/>
  <c r="AO44" i="13"/>
  <c r="U44" i="13" s="1"/>
  <c r="AN44" i="13"/>
  <c r="T44" i="13" s="1"/>
  <c r="AM44" i="13"/>
  <c r="S44" i="13" s="1"/>
  <c r="AL44" i="13"/>
  <c r="R44" i="13" s="1"/>
  <c r="AK44" i="13"/>
  <c r="Q44" i="13" s="1"/>
  <c r="AJ44" i="13"/>
  <c r="P44" i="13" s="1"/>
  <c r="AI44" i="13"/>
  <c r="O44" i="13" s="1"/>
  <c r="AH44" i="13"/>
  <c r="N44" i="13" s="1"/>
  <c r="AG44" i="13"/>
  <c r="M44" i="13" s="1"/>
  <c r="AE44" i="13"/>
  <c r="L44" i="13"/>
  <c r="BJ44" i="13" s="1"/>
  <c r="BI44" i="13" s="1"/>
  <c r="D70" i="21" s="1"/>
  <c r="E44" i="13"/>
  <c r="BG43" i="13"/>
  <c r="B69" i="21" s="1"/>
  <c r="AZ43" i="13"/>
  <c r="AY43" i="13"/>
  <c r="AX43" i="13"/>
  <c r="AW43" i="13"/>
  <c r="AV43" i="13"/>
  <c r="BA43" i="13" s="1"/>
  <c r="AU43" i="13"/>
  <c r="AT43" i="13"/>
  <c r="AS43" i="13"/>
  <c r="AR43" i="13"/>
  <c r="AQ43" i="13"/>
  <c r="AO43" i="13"/>
  <c r="U43" i="13" s="1"/>
  <c r="AN43" i="13"/>
  <c r="T43" i="13" s="1"/>
  <c r="AM43" i="13"/>
  <c r="S43" i="13" s="1"/>
  <c r="AL43" i="13"/>
  <c r="R43" i="13" s="1"/>
  <c r="AK43" i="13"/>
  <c r="Q43" i="13" s="1"/>
  <c r="AJ43" i="13"/>
  <c r="P43" i="13" s="1"/>
  <c r="AI43" i="13"/>
  <c r="O43" i="13" s="1"/>
  <c r="AH43" i="13"/>
  <c r="N43" i="13" s="1"/>
  <c r="AG43" i="13"/>
  <c r="M43" i="13" s="1"/>
  <c r="AE43" i="13"/>
  <c r="L43" i="13"/>
  <c r="BJ43" i="13" s="1"/>
  <c r="BI43" i="13" s="1"/>
  <c r="D69" i="21" s="1"/>
  <c r="E43" i="13"/>
  <c r="BG42" i="13"/>
  <c r="B68" i="21" s="1"/>
  <c r="AZ42" i="13"/>
  <c r="AY42" i="13"/>
  <c r="AX42" i="13"/>
  <c r="AW42" i="13"/>
  <c r="AV42" i="13"/>
  <c r="AU42" i="13"/>
  <c r="AT42" i="13"/>
  <c r="AS42" i="13"/>
  <c r="AR42" i="13"/>
  <c r="AQ42" i="13"/>
  <c r="AO42" i="13"/>
  <c r="U42" i="13" s="1"/>
  <c r="AN42" i="13"/>
  <c r="T42" i="13" s="1"/>
  <c r="AM42" i="13"/>
  <c r="S42" i="13" s="1"/>
  <c r="AL42" i="13"/>
  <c r="R42" i="13" s="1"/>
  <c r="AK42" i="13"/>
  <c r="Q42" i="13" s="1"/>
  <c r="AJ42" i="13"/>
  <c r="P42" i="13" s="1"/>
  <c r="AI42" i="13"/>
  <c r="O42" i="13" s="1"/>
  <c r="AH42" i="13"/>
  <c r="N42" i="13" s="1"/>
  <c r="AG42" i="13"/>
  <c r="M42" i="13" s="1"/>
  <c r="AE42" i="13"/>
  <c r="L42" i="13"/>
  <c r="BJ42" i="13" s="1"/>
  <c r="BI42" i="13" s="1"/>
  <c r="D68" i="21" s="1"/>
  <c r="E42" i="13"/>
  <c r="BG41" i="13"/>
  <c r="B67" i="21" s="1"/>
  <c r="AZ41" i="13"/>
  <c r="AY41" i="13"/>
  <c r="AX41" i="13"/>
  <c r="AW41" i="13"/>
  <c r="AV41" i="13"/>
  <c r="BA41" i="13" s="1"/>
  <c r="AU41" i="13"/>
  <c r="AT41" i="13"/>
  <c r="AS41" i="13"/>
  <c r="AR41" i="13"/>
  <c r="AQ41" i="13"/>
  <c r="AO41" i="13"/>
  <c r="U41" i="13" s="1"/>
  <c r="AN41" i="13"/>
  <c r="T41" i="13" s="1"/>
  <c r="AM41" i="13"/>
  <c r="S41" i="13" s="1"/>
  <c r="AL41" i="13"/>
  <c r="R41" i="13" s="1"/>
  <c r="AK41" i="13"/>
  <c r="Q41" i="13" s="1"/>
  <c r="AJ41" i="13"/>
  <c r="P41" i="13" s="1"/>
  <c r="AI41" i="13"/>
  <c r="O41" i="13" s="1"/>
  <c r="AH41" i="13"/>
  <c r="N41" i="13" s="1"/>
  <c r="AG41" i="13"/>
  <c r="M41" i="13" s="1"/>
  <c r="AE41" i="13"/>
  <c r="L41" i="13"/>
  <c r="BJ41" i="13" s="1"/>
  <c r="BI41" i="13" s="1"/>
  <c r="D67" i="21" s="1"/>
  <c r="E41" i="13"/>
  <c r="BG40" i="13"/>
  <c r="B66" i="21" s="1"/>
  <c r="AZ40" i="13"/>
  <c r="AY40" i="13"/>
  <c r="AX40" i="13"/>
  <c r="AW40" i="13"/>
  <c r="AV40" i="13"/>
  <c r="AU40" i="13"/>
  <c r="AT40" i="13"/>
  <c r="AS40" i="13"/>
  <c r="AR40" i="13"/>
  <c r="AQ40" i="13"/>
  <c r="AO40" i="13"/>
  <c r="U40" i="13" s="1"/>
  <c r="AN40" i="13"/>
  <c r="T40" i="13" s="1"/>
  <c r="AM40" i="13"/>
  <c r="S40" i="13" s="1"/>
  <c r="AL40" i="13"/>
  <c r="R40" i="13" s="1"/>
  <c r="AK40" i="13"/>
  <c r="Q40" i="13" s="1"/>
  <c r="AJ40" i="13"/>
  <c r="P40" i="13" s="1"/>
  <c r="AI40" i="13"/>
  <c r="O40" i="13" s="1"/>
  <c r="AH40" i="13"/>
  <c r="N40" i="13" s="1"/>
  <c r="AG40" i="13"/>
  <c r="M40" i="13" s="1"/>
  <c r="AE40" i="13"/>
  <c r="L40" i="13"/>
  <c r="BJ40" i="13" s="1"/>
  <c r="BI40" i="13" s="1"/>
  <c r="D66" i="21" s="1"/>
  <c r="E40" i="13"/>
  <c r="BG39" i="13"/>
  <c r="B65" i="21" s="1"/>
  <c r="AZ39" i="13"/>
  <c r="AY39" i="13"/>
  <c r="AX39" i="13"/>
  <c r="AW39" i="13"/>
  <c r="AV39" i="13"/>
  <c r="BA39" i="13" s="1"/>
  <c r="AU39" i="13"/>
  <c r="AT39" i="13"/>
  <c r="AS39" i="13"/>
  <c r="AR39" i="13"/>
  <c r="AQ39" i="13"/>
  <c r="AO39" i="13"/>
  <c r="U39" i="13" s="1"/>
  <c r="AN39" i="13"/>
  <c r="T39" i="13" s="1"/>
  <c r="AM39" i="13"/>
  <c r="S39" i="13" s="1"/>
  <c r="AL39" i="13"/>
  <c r="R39" i="13" s="1"/>
  <c r="AK39" i="13"/>
  <c r="Q39" i="13" s="1"/>
  <c r="AJ39" i="13"/>
  <c r="P39" i="13" s="1"/>
  <c r="AI39" i="13"/>
  <c r="O39" i="13" s="1"/>
  <c r="AH39" i="13"/>
  <c r="N39" i="13" s="1"/>
  <c r="AG39" i="13"/>
  <c r="M39" i="13" s="1"/>
  <c r="AE39" i="13"/>
  <c r="V39" i="13"/>
  <c r="J39" i="14" s="1"/>
  <c r="L39" i="13"/>
  <c r="BJ39" i="13" s="1"/>
  <c r="BI39" i="13" s="1"/>
  <c r="D65" i="21" s="1"/>
  <c r="E39" i="13"/>
  <c r="BG38" i="13"/>
  <c r="B64" i="21" s="1"/>
  <c r="AZ38" i="13"/>
  <c r="AY38" i="13"/>
  <c r="AX38" i="13"/>
  <c r="AW38" i="13"/>
  <c r="AV38" i="13"/>
  <c r="K38" i="13" s="1"/>
  <c r="J38" i="13" s="1"/>
  <c r="BH38" i="13" s="1"/>
  <c r="C64" i="21" s="1"/>
  <c r="AU38" i="13"/>
  <c r="AT38" i="13"/>
  <c r="AS38" i="13"/>
  <c r="AR38" i="13"/>
  <c r="AQ38" i="13"/>
  <c r="AO38" i="13"/>
  <c r="U38" i="13" s="1"/>
  <c r="AN38" i="13"/>
  <c r="T38" i="13" s="1"/>
  <c r="AM38" i="13"/>
  <c r="S38" i="13" s="1"/>
  <c r="AL38" i="13"/>
  <c r="R38" i="13" s="1"/>
  <c r="AK38" i="13"/>
  <c r="Q38" i="13" s="1"/>
  <c r="AJ38" i="13"/>
  <c r="P38" i="13" s="1"/>
  <c r="AI38" i="13"/>
  <c r="O38" i="13" s="1"/>
  <c r="AH38" i="13"/>
  <c r="N38" i="13" s="1"/>
  <c r="AG38" i="13"/>
  <c r="M38" i="13" s="1"/>
  <c r="AE38" i="13"/>
  <c r="V38" i="13"/>
  <c r="J38" i="14" s="1"/>
  <c r="L38" i="13"/>
  <c r="BJ38" i="13" s="1"/>
  <c r="BI38" i="13" s="1"/>
  <c r="D64" i="21" s="1"/>
  <c r="E38" i="13"/>
  <c r="BG37" i="13"/>
  <c r="B63" i="21" s="1"/>
  <c r="AZ37" i="13"/>
  <c r="AY37" i="13"/>
  <c r="AX37" i="13"/>
  <c r="AW37" i="13"/>
  <c r="AV37" i="13"/>
  <c r="BA37" i="13" s="1"/>
  <c r="AU37" i="13"/>
  <c r="AT37" i="13"/>
  <c r="AS37" i="13"/>
  <c r="AR37" i="13"/>
  <c r="AQ37" i="13"/>
  <c r="AO37" i="13"/>
  <c r="U37" i="13" s="1"/>
  <c r="AN37" i="13"/>
  <c r="T37" i="13" s="1"/>
  <c r="AM37" i="13"/>
  <c r="S37" i="13" s="1"/>
  <c r="AL37" i="13"/>
  <c r="R37" i="13" s="1"/>
  <c r="AK37" i="13"/>
  <c r="Q37" i="13" s="1"/>
  <c r="AJ37" i="13"/>
  <c r="P37" i="13" s="1"/>
  <c r="AI37" i="13"/>
  <c r="O37" i="13" s="1"/>
  <c r="AH37" i="13"/>
  <c r="N37" i="13" s="1"/>
  <c r="AG37" i="13"/>
  <c r="M37" i="13" s="1"/>
  <c r="AE37" i="13"/>
  <c r="L37" i="13"/>
  <c r="BJ37" i="13" s="1"/>
  <c r="BI37" i="13" s="1"/>
  <c r="D63" i="21" s="1"/>
  <c r="E37" i="13"/>
  <c r="BG36" i="13"/>
  <c r="B62" i="21" s="1"/>
  <c r="AZ36" i="13"/>
  <c r="AY36" i="13"/>
  <c r="AX36" i="13"/>
  <c r="AW36" i="13"/>
  <c r="AV36" i="13"/>
  <c r="BA36" i="13" s="1"/>
  <c r="AU36" i="13"/>
  <c r="AT36" i="13"/>
  <c r="AS36" i="13"/>
  <c r="AR36" i="13"/>
  <c r="AQ36" i="13"/>
  <c r="AO36" i="13"/>
  <c r="U36" i="13" s="1"/>
  <c r="AN36" i="13"/>
  <c r="T36" i="13" s="1"/>
  <c r="AM36" i="13"/>
  <c r="S36" i="13" s="1"/>
  <c r="AL36" i="13"/>
  <c r="R36" i="13" s="1"/>
  <c r="AK36" i="13"/>
  <c r="Q36" i="13" s="1"/>
  <c r="AJ36" i="13"/>
  <c r="P36" i="13" s="1"/>
  <c r="AI36" i="13"/>
  <c r="O36" i="13" s="1"/>
  <c r="AH36" i="13"/>
  <c r="N36" i="13" s="1"/>
  <c r="AG36" i="13"/>
  <c r="M36" i="13" s="1"/>
  <c r="AE36" i="13"/>
  <c r="L36" i="13"/>
  <c r="BJ36" i="13" s="1"/>
  <c r="BI36" i="13" s="1"/>
  <c r="D62" i="21" s="1"/>
  <c r="E36" i="13"/>
  <c r="BG35" i="13"/>
  <c r="B61" i="21" s="1"/>
  <c r="AZ35" i="13"/>
  <c r="AY35" i="13"/>
  <c r="AX35" i="13"/>
  <c r="AW35" i="13"/>
  <c r="AV35" i="13"/>
  <c r="AU35" i="13"/>
  <c r="AT35" i="13"/>
  <c r="AS35" i="13"/>
  <c r="AR35" i="13"/>
  <c r="AQ35" i="13"/>
  <c r="AO35" i="13"/>
  <c r="U35" i="13" s="1"/>
  <c r="AN35" i="13"/>
  <c r="T35" i="13" s="1"/>
  <c r="AM35" i="13"/>
  <c r="S35" i="13" s="1"/>
  <c r="AL35" i="13"/>
  <c r="R35" i="13" s="1"/>
  <c r="AK35" i="13"/>
  <c r="Q35" i="13" s="1"/>
  <c r="AJ35" i="13"/>
  <c r="P35" i="13" s="1"/>
  <c r="AI35" i="13"/>
  <c r="O35" i="13" s="1"/>
  <c r="AH35" i="13"/>
  <c r="N35" i="13" s="1"/>
  <c r="AG35" i="13"/>
  <c r="M35" i="13" s="1"/>
  <c r="AE35" i="13"/>
  <c r="V35" i="13"/>
  <c r="J35" i="14" s="1"/>
  <c r="L35" i="13"/>
  <c r="E35" i="13"/>
  <c r="BG34" i="13"/>
  <c r="B60" i="21" s="1"/>
  <c r="AZ34" i="13"/>
  <c r="AY34" i="13"/>
  <c r="AX34" i="13"/>
  <c r="AW34" i="13"/>
  <c r="AV34" i="13"/>
  <c r="BA34" i="13" s="1"/>
  <c r="AU34" i="13"/>
  <c r="AT34" i="13"/>
  <c r="AS34" i="13"/>
  <c r="AR34" i="13"/>
  <c r="AQ34" i="13"/>
  <c r="AO34" i="13"/>
  <c r="U34" i="13" s="1"/>
  <c r="AN34" i="13"/>
  <c r="T34" i="13" s="1"/>
  <c r="AM34" i="13"/>
  <c r="S34" i="13" s="1"/>
  <c r="AL34" i="13"/>
  <c r="R34" i="13" s="1"/>
  <c r="AK34" i="13"/>
  <c r="Q34" i="13" s="1"/>
  <c r="AJ34" i="13"/>
  <c r="P34" i="13" s="1"/>
  <c r="AI34" i="13"/>
  <c r="O34" i="13" s="1"/>
  <c r="AH34" i="13"/>
  <c r="N34" i="13" s="1"/>
  <c r="AG34" i="13"/>
  <c r="M34" i="13" s="1"/>
  <c r="AE34" i="13"/>
  <c r="L34" i="13"/>
  <c r="E34" i="13"/>
  <c r="BG33" i="13"/>
  <c r="B59" i="21" s="1"/>
  <c r="AZ33" i="13"/>
  <c r="AY33" i="13"/>
  <c r="AX33" i="13"/>
  <c r="AW33" i="13"/>
  <c r="AV33" i="13"/>
  <c r="BA33" i="13" s="1"/>
  <c r="AU33" i="13"/>
  <c r="AT33" i="13"/>
  <c r="AS33" i="13"/>
  <c r="AR33" i="13"/>
  <c r="AQ33" i="13"/>
  <c r="AO33" i="13"/>
  <c r="U33" i="13" s="1"/>
  <c r="AN33" i="13"/>
  <c r="T33" i="13" s="1"/>
  <c r="AM33" i="13"/>
  <c r="S33" i="13" s="1"/>
  <c r="AL33" i="13"/>
  <c r="R33" i="13" s="1"/>
  <c r="AK33" i="13"/>
  <c r="Q33" i="13" s="1"/>
  <c r="AJ33" i="13"/>
  <c r="P33" i="13" s="1"/>
  <c r="AI33" i="13"/>
  <c r="O33" i="13" s="1"/>
  <c r="AH33" i="13"/>
  <c r="N33" i="13" s="1"/>
  <c r="AG33" i="13"/>
  <c r="M33" i="13" s="1"/>
  <c r="AE33" i="13"/>
  <c r="L33" i="13"/>
  <c r="BJ33" i="13" s="1"/>
  <c r="BI33" i="13" s="1"/>
  <c r="D59" i="21" s="1"/>
  <c r="E33" i="13"/>
  <c r="BG32" i="13"/>
  <c r="B58" i="21" s="1"/>
  <c r="AZ32" i="13"/>
  <c r="AY32" i="13"/>
  <c r="AX32" i="13"/>
  <c r="AW32" i="13"/>
  <c r="AV32" i="13"/>
  <c r="AU32" i="13"/>
  <c r="AT32" i="13"/>
  <c r="AS32" i="13"/>
  <c r="AR32" i="13"/>
  <c r="AQ32" i="13"/>
  <c r="AO32" i="13"/>
  <c r="U32" i="13" s="1"/>
  <c r="AN32" i="13"/>
  <c r="T32" i="13" s="1"/>
  <c r="AM32" i="13"/>
  <c r="S32" i="13" s="1"/>
  <c r="AL32" i="13"/>
  <c r="R32" i="13" s="1"/>
  <c r="AK32" i="13"/>
  <c r="Q32" i="13" s="1"/>
  <c r="AJ32" i="13"/>
  <c r="P32" i="13" s="1"/>
  <c r="AI32" i="13"/>
  <c r="O32" i="13" s="1"/>
  <c r="AH32" i="13"/>
  <c r="N32" i="13" s="1"/>
  <c r="AG32" i="13"/>
  <c r="M32" i="13" s="1"/>
  <c r="AE32" i="13"/>
  <c r="L32" i="13"/>
  <c r="BJ32" i="13" s="1"/>
  <c r="BI32" i="13" s="1"/>
  <c r="D58" i="21" s="1"/>
  <c r="E32" i="13"/>
  <c r="BG31" i="13"/>
  <c r="B57" i="21" s="1"/>
  <c r="AZ31" i="13"/>
  <c r="AY31" i="13"/>
  <c r="AX31" i="13"/>
  <c r="AW31" i="13"/>
  <c r="AV31" i="13"/>
  <c r="BA31" i="13" s="1"/>
  <c r="AU31" i="13"/>
  <c r="AT31" i="13"/>
  <c r="AS31" i="13"/>
  <c r="AR31" i="13"/>
  <c r="AQ31" i="13"/>
  <c r="AO31" i="13"/>
  <c r="U31" i="13" s="1"/>
  <c r="AN31" i="13"/>
  <c r="T31" i="13" s="1"/>
  <c r="AM31" i="13"/>
  <c r="S31" i="13" s="1"/>
  <c r="AL31" i="13"/>
  <c r="R31" i="13" s="1"/>
  <c r="AK31" i="13"/>
  <c r="Q31" i="13" s="1"/>
  <c r="AJ31" i="13"/>
  <c r="P31" i="13" s="1"/>
  <c r="AI31" i="13"/>
  <c r="O31" i="13" s="1"/>
  <c r="AH31" i="13"/>
  <c r="N31" i="13" s="1"/>
  <c r="AG31" i="13"/>
  <c r="M31" i="13" s="1"/>
  <c r="AE31" i="13"/>
  <c r="V31" i="13"/>
  <c r="J31" i="14" s="1"/>
  <c r="L31" i="13"/>
  <c r="BJ31" i="13" s="1"/>
  <c r="BI31" i="13" s="1"/>
  <c r="D57" i="21" s="1"/>
  <c r="E31" i="13"/>
  <c r="BG30" i="13"/>
  <c r="B56" i="21" s="1"/>
  <c r="AZ30" i="13"/>
  <c r="AY30" i="13"/>
  <c r="AX30" i="13"/>
  <c r="AW30" i="13"/>
  <c r="AV30" i="13"/>
  <c r="AU30" i="13"/>
  <c r="AT30" i="13"/>
  <c r="AS30" i="13"/>
  <c r="AR30" i="13"/>
  <c r="AQ30" i="13"/>
  <c r="AO30" i="13"/>
  <c r="U30" i="13" s="1"/>
  <c r="AN30" i="13"/>
  <c r="T30" i="13" s="1"/>
  <c r="AM30" i="13"/>
  <c r="S30" i="13" s="1"/>
  <c r="AL30" i="13"/>
  <c r="R30" i="13" s="1"/>
  <c r="AK30" i="13"/>
  <c r="Q30" i="13" s="1"/>
  <c r="AJ30" i="13"/>
  <c r="P30" i="13" s="1"/>
  <c r="AI30" i="13"/>
  <c r="O30" i="13" s="1"/>
  <c r="AH30" i="13"/>
  <c r="N30" i="13" s="1"/>
  <c r="AG30" i="13"/>
  <c r="M30" i="13" s="1"/>
  <c r="AE30" i="13"/>
  <c r="L30" i="13"/>
  <c r="BJ30" i="13" s="1"/>
  <c r="BI30" i="13" s="1"/>
  <c r="D56" i="21" s="1"/>
  <c r="E30" i="13"/>
  <c r="BG29" i="13"/>
  <c r="B55" i="21" s="1"/>
  <c r="AZ29" i="13"/>
  <c r="AY29" i="13"/>
  <c r="AX29" i="13"/>
  <c r="AW29" i="13"/>
  <c r="AV29" i="13"/>
  <c r="BA29" i="13" s="1"/>
  <c r="AU29" i="13"/>
  <c r="AT29" i="13"/>
  <c r="AS29" i="13"/>
  <c r="AR29" i="13"/>
  <c r="AQ29" i="13"/>
  <c r="AO29" i="13"/>
  <c r="U29" i="13" s="1"/>
  <c r="AN29" i="13"/>
  <c r="T29" i="13" s="1"/>
  <c r="AM29" i="13"/>
  <c r="S29" i="13" s="1"/>
  <c r="AL29" i="13"/>
  <c r="R29" i="13" s="1"/>
  <c r="AK29" i="13"/>
  <c r="Q29" i="13" s="1"/>
  <c r="AJ29" i="13"/>
  <c r="P29" i="13" s="1"/>
  <c r="AI29" i="13"/>
  <c r="O29" i="13" s="1"/>
  <c r="AH29" i="13"/>
  <c r="N29" i="13" s="1"/>
  <c r="AG29" i="13"/>
  <c r="M29" i="13" s="1"/>
  <c r="AE29" i="13"/>
  <c r="L29" i="13"/>
  <c r="BJ29" i="13" s="1"/>
  <c r="BI29" i="13" s="1"/>
  <c r="D55" i="21" s="1"/>
  <c r="E29" i="13"/>
  <c r="BG28" i="13"/>
  <c r="B54" i="21" s="1"/>
  <c r="AZ28" i="13"/>
  <c r="AY28" i="13"/>
  <c r="AX28" i="13"/>
  <c r="AW28" i="13"/>
  <c r="AV28" i="13"/>
  <c r="BA28" i="13" s="1"/>
  <c r="AU28" i="13"/>
  <c r="AT28" i="13"/>
  <c r="AS28" i="13"/>
  <c r="AR28" i="13"/>
  <c r="AQ28" i="13"/>
  <c r="AO28" i="13"/>
  <c r="U28" i="13" s="1"/>
  <c r="AN28" i="13"/>
  <c r="T28" i="13" s="1"/>
  <c r="AM28" i="13"/>
  <c r="S28" i="13" s="1"/>
  <c r="AL28" i="13"/>
  <c r="R28" i="13" s="1"/>
  <c r="AK28" i="13"/>
  <c r="Q28" i="13" s="1"/>
  <c r="AJ28" i="13"/>
  <c r="P28" i="13" s="1"/>
  <c r="AI28" i="13"/>
  <c r="O28" i="13" s="1"/>
  <c r="AH28" i="13"/>
  <c r="N28" i="13" s="1"/>
  <c r="AG28" i="13"/>
  <c r="M28" i="13" s="1"/>
  <c r="AE28" i="13"/>
  <c r="L28" i="13"/>
  <c r="BJ28" i="13" s="1"/>
  <c r="BI28" i="13" s="1"/>
  <c r="D54" i="21" s="1"/>
  <c r="E28" i="13"/>
  <c r="BG27" i="13"/>
  <c r="B53" i="21" s="1"/>
  <c r="AZ27" i="13"/>
  <c r="AY27" i="13"/>
  <c r="AX27" i="13"/>
  <c r="AW27" i="13"/>
  <c r="AV27" i="13"/>
  <c r="AU27" i="13"/>
  <c r="AT27" i="13"/>
  <c r="AS27" i="13"/>
  <c r="AR27" i="13"/>
  <c r="AQ27" i="13"/>
  <c r="AO27" i="13"/>
  <c r="U27" i="13" s="1"/>
  <c r="AN27" i="13"/>
  <c r="T27" i="13" s="1"/>
  <c r="AM27" i="13"/>
  <c r="S27" i="13" s="1"/>
  <c r="AL27" i="13"/>
  <c r="R27" i="13" s="1"/>
  <c r="AK27" i="13"/>
  <c r="Q27" i="13" s="1"/>
  <c r="AJ27" i="13"/>
  <c r="P27" i="13" s="1"/>
  <c r="AI27" i="13"/>
  <c r="O27" i="13" s="1"/>
  <c r="AH27" i="13"/>
  <c r="N27" i="13" s="1"/>
  <c r="AG27" i="13"/>
  <c r="M27" i="13" s="1"/>
  <c r="AE27" i="13"/>
  <c r="V27" i="13"/>
  <c r="J27" i="14" s="1"/>
  <c r="L27" i="13"/>
  <c r="BJ27" i="13" s="1"/>
  <c r="BI27" i="13" s="1"/>
  <c r="D53" i="21" s="1"/>
  <c r="E27" i="13"/>
  <c r="BG26" i="13"/>
  <c r="B52" i="21" s="1"/>
  <c r="AZ26" i="13"/>
  <c r="AY26" i="13"/>
  <c r="AX26" i="13"/>
  <c r="AW26" i="13"/>
  <c r="AV26" i="13"/>
  <c r="AU26" i="13"/>
  <c r="AT26" i="13"/>
  <c r="AS26" i="13"/>
  <c r="AR26" i="13"/>
  <c r="AQ26" i="13"/>
  <c r="AO26" i="13"/>
  <c r="U26" i="13" s="1"/>
  <c r="AN26" i="13"/>
  <c r="T26" i="13" s="1"/>
  <c r="AM26" i="13"/>
  <c r="S26" i="13" s="1"/>
  <c r="AL26" i="13"/>
  <c r="R26" i="13" s="1"/>
  <c r="AK26" i="13"/>
  <c r="Q26" i="13" s="1"/>
  <c r="AJ26" i="13"/>
  <c r="P26" i="13" s="1"/>
  <c r="AI26" i="13"/>
  <c r="O26" i="13" s="1"/>
  <c r="AH26" i="13"/>
  <c r="N26" i="13" s="1"/>
  <c r="AG26" i="13"/>
  <c r="M26" i="13" s="1"/>
  <c r="AE26" i="13"/>
  <c r="L26" i="13"/>
  <c r="E26" i="13"/>
  <c r="BG25" i="13"/>
  <c r="B51" i="21" s="1"/>
  <c r="AZ25" i="13"/>
  <c r="AY25" i="13"/>
  <c r="AX25" i="13"/>
  <c r="AW25" i="13"/>
  <c r="AV25" i="13"/>
  <c r="BA25" i="13" s="1"/>
  <c r="AU25" i="13"/>
  <c r="AT25" i="13"/>
  <c r="AS25" i="13"/>
  <c r="AR25" i="13"/>
  <c r="AQ25" i="13"/>
  <c r="AO25" i="13"/>
  <c r="U25" i="13" s="1"/>
  <c r="AN25" i="13"/>
  <c r="T25" i="13" s="1"/>
  <c r="AM25" i="13"/>
  <c r="S25" i="13" s="1"/>
  <c r="AL25" i="13"/>
  <c r="R25" i="13" s="1"/>
  <c r="AK25" i="13"/>
  <c r="Q25" i="13" s="1"/>
  <c r="AJ25" i="13"/>
  <c r="P25" i="13" s="1"/>
  <c r="AI25" i="13"/>
  <c r="O25" i="13" s="1"/>
  <c r="AH25" i="13"/>
  <c r="N25" i="13" s="1"/>
  <c r="AG25" i="13"/>
  <c r="M25" i="13" s="1"/>
  <c r="AE25" i="13"/>
  <c r="L25" i="13"/>
  <c r="BJ25" i="13" s="1"/>
  <c r="BI25" i="13" s="1"/>
  <c r="D51" i="21" s="1"/>
  <c r="E25" i="13"/>
  <c r="BG24" i="13"/>
  <c r="B50" i="21" s="1"/>
  <c r="AZ24" i="13"/>
  <c r="AY24" i="13"/>
  <c r="AX24" i="13"/>
  <c r="AW24" i="13"/>
  <c r="AV24" i="13"/>
  <c r="BA24" i="13" s="1"/>
  <c r="AU24" i="13"/>
  <c r="AT24" i="13"/>
  <c r="AS24" i="13"/>
  <c r="AR24" i="13"/>
  <c r="AQ24" i="13"/>
  <c r="AO24" i="13"/>
  <c r="U24" i="13" s="1"/>
  <c r="AN24" i="13"/>
  <c r="T24" i="13" s="1"/>
  <c r="AM24" i="13"/>
  <c r="S24" i="13" s="1"/>
  <c r="AL24" i="13"/>
  <c r="R24" i="13" s="1"/>
  <c r="AK24" i="13"/>
  <c r="Q24" i="13" s="1"/>
  <c r="AJ24" i="13"/>
  <c r="P24" i="13" s="1"/>
  <c r="AI24" i="13"/>
  <c r="O24" i="13" s="1"/>
  <c r="AH24" i="13"/>
  <c r="N24" i="13" s="1"/>
  <c r="AG24" i="13"/>
  <c r="M24" i="13" s="1"/>
  <c r="AE24" i="13"/>
  <c r="L24" i="13"/>
  <c r="BJ24" i="13" s="1"/>
  <c r="BI24" i="13" s="1"/>
  <c r="D50" i="21" s="1"/>
  <c r="E24" i="13"/>
  <c r="BG23" i="13"/>
  <c r="B49" i="21" s="1"/>
  <c r="AZ23" i="13"/>
  <c r="AY23" i="13"/>
  <c r="AX23" i="13"/>
  <c r="AW23" i="13"/>
  <c r="AV23" i="13"/>
  <c r="BA23" i="13" s="1"/>
  <c r="AU23" i="13"/>
  <c r="AT23" i="13"/>
  <c r="AS23" i="13"/>
  <c r="AR23" i="13"/>
  <c r="AQ23" i="13"/>
  <c r="AO23" i="13"/>
  <c r="U23" i="13" s="1"/>
  <c r="AN23" i="13"/>
  <c r="T23" i="13" s="1"/>
  <c r="AM23" i="13"/>
  <c r="S23" i="13" s="1"/>
  <c r="AL23" i="13"/>
  <c r="R23" i="13" s="1"/>
  <c r="AK23" i="13"/>
  <c r="Q23" i="13" s="1"/>
  <c r="AJ23" i="13"/>
  <c r="P23" i="13" s="1"/>
  <c r="AI23" i="13"/>
  <c r="O23" i="13" s="1"/>
  <c r="AH23" i="13"/>
  <c r="N23" i="13" s="1"/>
  <c r="AG23" i="13"/>
  <c r="M23" i="13" s="1"/>
  <c r="AE23" i="13"/>
  <c r="L23" i="13"/>
  <c r="I23" i="14" s="1"/>
  <c r="E23" i="13"/>
  <c r="BG22" i="13"/>
  <c r="B48" i="21" s="1"/>
  <c r="AZ22" i="13"/>
  <c r="AY22" i="13"/>
  <c r="AX22" i="13"/>
  <c r="AW22" i="13"/>
  <c r="AV22" i="13"/>
  <c r="BA22" i="13" s="1"/>
  <c r="AU22" i="13"/>
  <c r="AT22" i="13"/>
  <c r="AS22" i="13"/>
  <c r="AR22" i="13"/>
  <c r="AQ22" i="13"/>
  <c r="AO22" i="13"/>
  <c r="U22" i="13" s="1"/>
  <c r="AN22" i="13"/>
  <c r="T22" i="13" s="1"/>
  <c r="AM22" i="13"/>
  <c r="S22" i="13" s="1"/>
  <c r="AL22" i="13"/>
  <c r="R22" i="13" s="1"/>
  <c r="AK22" i="13"/>
  <c r="Q22" i="13" s="1"/>
  <c r="AJ22" i="13"/>
  <c r="P22" i="13" s="1"/>
  <c r="AI22" i="13"/>
  <c r="O22" i="13" s="1"/>
  <c r="AH22" i="13"/>
  <c r="N22" i="13" s="1"/>
  <c r="AG22" i="13"/>
  <c r="M22" i="13" s="1"/>
  <c r="AE22" i="13"/>
  <c r="L22" i="13"/>
  <c r="BJ22" i="13" s="1"/>
  <c r="BI22" i="13" s="1"/>
  <c r="D48" i="21" s="1"/>
  <c r="E22" i="13"/>
  <c r="BG21" i="13"/>
  <c r="B47" i="21" s="1"/>
  <c r="AZ21" i="13"/>
  <c r="AY21" i="13"/>
  <c r="AX21" i="13"/>
  <c r="AW21" i="13"/>
  <c r="AV21" i="13"/>
  <c r="AU21" i="13"/>
  <c r="AT21" i="13"/>
  <c r="AS21" i="13"/>
  <c r="AR21" i="13"/>
  <c r="AQ21" i="13"/>
  <c r="AO21" i="13"/>
  <c r="U21" i="13" s="1"/>
  <c r="AN21" i="13"/>
  <c r="T21" i="13" s="1"/>
  <c r="AM21" i="13"/>
  <c r="S21" i="13" s="1"/>
  <c r="AL21" i="13"/>
  <c r="R21" i="13" s="1"/>
  <c r="AK21" i="13"/>
  <c r="Q21" i="13" s="1"/>
  <c r="AJ21" i="13"/>
  <c r="P21" i="13" s="1"/>
  <c r="AI21" i="13"/>
  <c r="O21" i="13" s="1"/>
  <c r="AH21" i="13"/>
  <c r="N21" i="13" s="1"/>
  <c r="AG21" i="13"/>
  <c r="M21" i="13" s="1"/>
  <c r="AE21" i="13"/>
  <c r="L21" i="13"/>
  <c r="BJ21" i="13" s="1"/>
  <c r="BI21" i="13" s="1"/>
  <c r="D47" i="21" s="1"/>
  <c r="E21" i="13"/>
  <c r="BG20" i="13"/>
  <c r="B46" i="21" s="1"/>
  <c r="AZ20" i="13"/>
  <c r="AY20" i="13"/>
  <c r="AX20" i="13"/>
  <c r="AW20" i="13"/>
  <c r="AV20" i="13"/>
  <c r="AU20" i="13"/>
  <c r="AT20" i="13"/>
  <c r="AS20" i="13"/>
  <c r="AR20" i="13"/>
  <c r="AQ20" i="13"/>
  <c r="AO20" i="13"/>
  <c r="U20" i="13" s="1"/>
  <c r="AN20" i="13"/>
  <c r="T20" i="13" s="1"/>
  <c r="AM20" i="13"/>
  <c r="S20" i="13" s="1"/>
  <c r="AL20" i="13"/>
  <c r="R20" i="13" s="1"/>
  <c r="AK20" i="13"/>
  <c r="Q20" i="13" s="1"/>
  <c r="AJ20" i="13"/>
  <c r="P20" i="13" s="1"/>
  <c r="AI20" i="13"/>
  <c r="O20" i="13" s="1"/>
  <c r="AH20" i="13"/>
  <c r="N20" i="13" s="1"/>
  <c r="AG20" i="13"/>
  <c r="M20" i="13" s="1"/>
  <c r="AE20" i="13"/>
  <c r="L20" i="13"/>
  <c r="E20" i="13"/>
  <c r="BG19" i="13"/>
  <c r="B45" i="21" s="1"/>
  <c r="AZ19" i="13"/>
  <c r="AY19" i="13"/>
  <c r="AX19" i="13"/>
  <c r="AW19" i="13"/>
  <c r="AV19" i="13"/>
  <c r="AU19" i="13"/>
  <c r="AT19" i="13"/>
  <c r="AS19" i="13"/>
  <c r="AR19" i="13"/>
  <c r="AQ19" i="13"/>
  <c r="AO19" i="13"/>
  <c r="U19" i="13" s="1"/>
  <c r="AN19" i="13"/>
  <c r="T19" i="13" s="1"/>
  <c r="AM19" i="13"/>
  <c r="S19" i="13" s="1"/>
  <c r="AL19" i="13"/>
  <c r="R19" i="13" s="1"/>
  <c r="AK19" i="13"/>
  <c r="Q19" i="13" s="1"/>
  <c r="AJ19" i="13"/>
  <c r="P19" i="13" s="1"/>
  <c r="AI19" i="13"/>
  <c r="O19" i="13" s="1"/>
  <c r="AH19" i="13"/>
  <c r="N19" i="13" s="1"/>
  <c r="AG19" i="13"/>
  <c r="M19" i="13" s="1"/>
  <c r="AE19" i="13"/>
  <c r="L19" i="13"/>
  <c r="BJ19" i="13" s="1"/>
  <c r="BI19" i="13" s="1"/>
  <c r="D45" i="21" s="1"/>
  <c r="E19" i="13"/>
  <c r="BG18" i="13"/>
  <c r="B44" i="21" s="1"/>
  <c r="AZ18" i="13"/>
  <c r="AY18" i="13"/>
  <c r="AX18" i="13"/>
  <c r="AW18" i="13"/>
  <c r="AV18" i="13"/>
  <c r="BA18" i="13" s="1"/>
  <c r="AU18" i="13"/>
  <c r="AT18" i="13"/>
  <c r="AS18" i="13"/>
  <c r="AF18" i="13" s="1"/>
  <c r="AR18" i="13"/>
  <c r="AQ18" i="13"/>
  <c r="AO18" i="13"/>
  <c r="U18" i="13" s="1"/>
  <c r="AN18" i="13"/>
  <c r="T18" i="13" s="1"/>
  <c r="AM18" i="13"/>
  <c r="S18" i="13" s="1"/>
  <c r="AL18" i="13"/>
  <c r="R18" i="13" s="1"/>
  <c r="AK18" i="13"/>
  <c r="Q18" i="13" s="1"/>
  <c r="AJ18" i="13"/>
  <c r="P18" i="13" s="1"/>
  <c r="AI18" i="13"/>
  <c r="O18" i="13" s="1"/>
  <c r="AH18" i="13"/>
  <c r="N18" i="13" s="1"/>
  <c r="AG18" i="13"/>
  <c r="M18" i="13" s="1"/>
  <c r="AE18" i="13"/>
  <c r="L18" i="13"/>
  <c r="E18" i="13"/>
  <c r="BG17" i="13"/>
  <c r="B43" i="21" s="1"/>
  <c r="AZ17" i="13"/>
  <c r="AY17" i="13"/>
  <c r="AX17" i="13"/>
  <c r="AW17" i="13"/>
  <c r="AV17" i="13"/>
  <c r="BA17" i="13" s="1"/>
  <c r="AU17" i="13"/>
  <c r="AT17" i="13"/>
  <c r="AS17" i="13"/>
  <c r="AR17" i="13"/>
  <c r="AQ17" i="13"/>
  <c r="AO17" i="13"/>
  <c r="U17" i="13" s="1"/>
  <c r="AN17" i="13"/>
  <c r="T17" i="13" s="1"/>
  <c r="AM17" i="13"/>
  <c r="S17" i="13" s="1"/>
  <c r="AL17" i="13"/>
  <c r="R17" i="13" s="1"/>
  <c r="AK17" i="13"/>
  <c r="Q17" i="13" s="1"/>
  <c r="AJ17" i="13"/>
  <c r="P17" i="13" s="1"/>
  <c r="AI17" i="13"/>
  <c r="O17" i="13" s="1"/>
  <c r="AH17" i="13"/>
  <c r="N17" i="13" s="1"/>
  <c r="AG17" i="13"/>
  <c r="M17" i="13" s="1"/>
  <c r="AE17" i="13"/>
  <c r="L17" i="13"/>
  <c r="BJ17" i="13" s="1"/>
  <c r="BI17" i="13" s="1"/>
  <c r="D43" i="21" s="1"/>
  <c r="E17" i="13"/>
  <c r="BG16" i="13"/>
  <c r="B42" i="21" s="1"/>
  <c r="AZ16" i="13"/>
  <c r="AY16" i="13"/>
  <c r="AX16" i="13"/>
  <c r="AW16" i="13"/>
  <c r="AV16" i="13"/>
  <c r="BA16" i="13" s="1"/>
  <c r="AU16" i="13"/>
  <c r="AT16" i="13"/>
  <c r="AS16" i="13"/>
  <c r="AR16" i="13"/>
  <c r="AQ16" i="13"/>
  <c r="AO16" i="13"/>
  <c r="U16" i="13" s="1"/>
  <c r="AN16" i="13"/>
  <c r="T16" i="13" s="1"/>
  <c r="AM16" i="13"/>
  <c r="S16" i="13" s="1"/>
  <c r="AL16" i="13"/>
  <c r="R16" i="13" s="1"/>
  <c r="AK16" i="13"/>
  <c r="Q16" i="13" s="1"/>
  <c r="AJ16" i="13"/>
  <c r="P16" i="13" s="1"/>
  <c r="AI16" i="13"/>
  <c r="O16" i="13" s="1"/>
  <c r="AH16" i="13"/>
  <c r="N16" i="13" s="1"/>
  <c r="AG16" i="13"/>
  <c r="M16" i="13" s="1"/>
  <c r="AE16" i="13"/>
  <c r="L16" i="13"/>
  <c r="I16" i="14" s="1"/>
  <c r="E16" i="13"/>
  <c r="BE15" i="13"/>
  <c r="BD15" i="13"/>
  <c r="AZ15" i="13"/>
  <c r="AY15" i="13"/>
  <c r="AX15" i="13"/>
  <c r="AW15" i="13"/>
  <c r="AV15" i="13"/>
  <c r="AU15" i="13"/>
  <c r="AT15" i="13"/>
  <c r="AS15" i="13"/>
  <c r="AR15" i="13"/>
  <c r="AQ15" i="13"/>
  <c r="AP15" i="13"/>
  <c r="AO15" i="13"/>
  <c r="AN15" i="13"/>
  <c r="T15" i="13" s="1"/>
  <c r="AM15" i="13"/>
  <c r="S15" i="13" s="1"/>
  <c r="AL15" i="13"/>
  <c r="R15" i="13" s="1"/>
  <c r="AK15" i="13"/>
  <c r="Q15" i="13" s="1"/>
  <c r="AJ15" i="13"/>
  <c r="P15" i="13" s="1"/>
  <c r="AI15" i="13"/>
  <c r="O15" i="13" s="1"/>
  <c r="AH15" i="13"/>
  <c r="N15" i="13" s="1"/>
  <c r="AG15" i="13"/>
  <c r="M15" i="13" s="1"/>
  <c r="BA53" i="13" l="1"/>
  <c r="BA20" i="13"/>
  <c r="BB20" i="13" s="1"/>
  <c r="K20" i="13" s="1"/>
  <c r="J20" i="13" s="1"/>
  <c r="BA21" i="13"/>
  <c r="BB21" i="13" s="1"/>
  <c r="K21" i="13" s="1"/>
  <c r="J21" i="13" s="1"/>
  <c r="BA49" i="13"/>
  <c r="BB49" i="13" s="1"/>
  <c r="K49" i="13" s="1"/>
  <c r="J49" i="13" s="1"/>
  <c r="H49" i="14" s="1"/>
  <c r="BA17" i="17"/>
  <c r="BB17" i="17" s="1"/>
  <c r="K17" i="17" s="1"/>
  <c r="J17" i="17" s="1"/>
  <c r="BA54" i="13"/>
  <c r="BB54" i="13" s="1"/>
  <c r="K54" i="13" s="1"/>
  <c r="J54" i="13" s="1"/>
  <c r="BH54" i="13" s="1"/>
  <c r="C80" i="21" s="1"/>
  <c r="BA54" i="15"/>
  <c r="BB54" i="15" s="1"/>
  <c r="K54" i="15" s="1"/>
  <c r="J54" i="15" s="1"/>
  <c r="AF27" i="15"/>
  <c r="AF19" i="13"/>
  <c r="BA42" i="19"/>
  <c r="BB42" i="19" s="1"/>
  <c r="K42" i="19" s="1"/>
  <c r="J42" i="19" s="1"/>
  <c r="BA52" i="19"/>
  <c r="BB52" i="19" s="1"/>
  <c r="K52" i="19" s="1"/>
  <c r="J52" i="19" s="1"/>
  <c r="BA50" i="17"/>
  <c r="BB50" i="17" s="1"/>
  <c r="K50" i="17" s="1"/>
  <c r="J50" i="17" s="1"/>
  <c r="BA54" i="17"/>
  <c r="BB54" i="17" s="1"/>
  <c r="K54" i="17" s="1"/>
  <c r="J54" i="17" s="1"/>
  <c r="BH54" i="17" s="1"/>
  <c r="C160" i="21" s="1"/>
  <c r="BA22" i="17"/>
  <c r="BB22" i="17" s="1"/>
  <c r="K22" i="17" s="1"/>
  <c r="J22" i="17" s="1"/>
  <c r="BA30" i="15"/>
  <c r="BB30" i="15" s="1"/>
  <c r="K30" i="15" s="1"/>
  <c r="J30" i="15" s="1"/>
  <c r="BA42" i="15"/>
  <c r="BB42" i="15" s="1"/>
  <c r="K42" i="15" s="1"/>
  <c r="J42" i="15" s="1"/>
  <c r="BA52" i="15"/>
  <c r="BB52" i="15" s="1"/>
  <c r="K52" i="15" s="1"/>
  <c r="J52" i="15" s="1"/>
  <c r="A5" i="15"/>
  <c r="A4" i="10"/>
  <c r="A4" i="3"/>
  <c r="A5" i="10"/>
  <c r="A4" i="18"/>
  <c r="A5" i="7"/>
  <c r="A5" i="3"/>
  <c r="A4" i="17"/>
  <c r="A5" i="18"/>
  <c r="A5" i="17"/>
  <c r="A4" i="14"/>
  <c r="A4" i="13"/>
  <c r="A5" i="14"/>
  <c r="A4" i="20"/>
  <c r="A5" i="13"/>
  <c r="A4" i="19"/>
  <c r="A5" i="20"/>
  <c r="A5" i="19"/>
  <c r="A4" i="16"/>
  <c r="A4" i="15"/>
  <c r="BB20" i="17"/>
  <c r="BB35" i="19"/>
  <c r="BC32" i="19"/>
  <c r="BB41" i="19"/>
  <c r="BB25" i="19"/>
  <c r="K51" i="19"/>
  <c r="J51" i="19" s="1"/>
  <c r="BH51" i="19" s="1"/>
  <c r="C197" i="21" s="1"/>
  <c r="AF50" i="17"/>
  <c r="V50" i="17" s="1"/>
  <c r="J50" i="18" s="1"/>
  <c r="BB18" i="17"/>
  <c r="K18" i="17" s="1"/>
  <c r="J18" i="17" s="1"/>
  <c r="BH18" i="17" s="1"/>
  <c r="C124" i="21" s="1"/>
  <c r="BC48" i="19"/>
  <c r="BB23" i="19"/>
  <c r="K33" i="17"/>
  <c r="J33" i="17" s="1"/>
  <c r="BH33" i="17" s="1"/>
  <c r="C139" i="21" s="1"/>
  <c r="AF51" i="17"/>
  <c r="V51" i="17" s="1"/>
  <c r="J51" i="18" s="1"/>
  <c r="I41" i="20"/>
  <c r="K51" i="17"/>
  <c r="J51" i="17" s="1"/>
  <c r="BH51" i="17" s="1"/>
  <c r="C157" i="21" s="1"/>
  <c r="BB16" i="17"/>
  <c r="K25" i="17"/>
  <c r="J25" i="17" s="1"/>
  <c r="BH25" i="17" s="1"/>
  <c r="C131" i="21" s="1"/>
  <c r="BB32" i="17"/>
  <c r="AF24" i="19"/>
  <c r="V24" i="19" s="1"/>
  <c r="J24" i="20" s="1"/>
  <c r="K38" i="19"/>
  <c r="J38" i="19" s="1"/>
  <c r="BH38" i="19" s="1"/>
  <c r="C184" i="21" s="1"/>
  <c r="BB47" i="17"/>
  <c r="BA22" i="19"/>
  <c r="BB22" i="19" s="1"/>
  <c r="K22" i="19" s="1"/>
  <c r="J22" i="19" s="1"/>
  <c r="BC42" i="19"/>
  <c r="BC53" i="19"/>
  <c r="I54" i="20"/>
  <c r="AF22" i="17"/>
  <c r="V22" i="17" s="1"/>
  <c r="J22" i="18" s="1"/>
  <c r="BJ28" i="19"/>
  <c r="BI28" i="19" s="1"/>
  <c r="D174" i="21" s="1"/>
  <c r="BB36" i="19"/>
  <c r="K49" i="19"/>
  <c r="J49" i="19" s="1"/>
  <c r="BH49" i="19" s="1"/>
  <c r="C195" i="21" s="1"/>
  <c r="I25" i="20"/>
  <c r="AF32" i="19"/>
  <c r="V32" i="19" s="1"/>
  <c r="J32" i="20" s="1"/>
  <c r="BB28" i="19"/>
  <c r="K24" i="17"/>
  <c r="J24" i="17" s="1"/>
  <c r="BH24" i="17" s="1"/>
  <c r="C130" i="21" s="1"/>
  <c r="BB39" i="17"/>
  <c r="AF25" i="19"/>
  <c r="BB33" i="19"/>
  <c r="BB38" i="19"/>
  <c r="K43" i="19"/>
  <c r="J43" i="19" s="1"/>
  <c r="BH43" i="19" s="1"/>
  <c r="C189" i="21" s="1"/>
  <c r="BA26" i="19"/>
  <c r="BB26" i="19" s="1"/>
  <c r="K26" i="19" s="1"/>
  <c r="J26" i="19" s="1"/>
  <c r="BB30" i="19"/>
  <c r="K30" i="19" s="1"/>
  <c r="J30" i="19" s="1"/>
  <c r="BH30" i="19" s="1"/>
  <c r="C176" i="21" s="1"/>
  <c r="AF37" i="19"/>
  <c r="V37" i="19" s="1"/>
  <c r="J37" i="20" s="1"/>
  <c r="BC40" i="19"/>
  <c r="I49" i="20"/>
  <c r="I21" i="20"/>
  <c r="BB20" i="15"/>
  <c r="BB46" i="15"/>
  <c r="K46" i="15" s="1"/>
  <c r="J46" i="15" s="1"/>
  <c r="BB30" i="17"/>
  <c r="K30" i="17" s="1"/>
  <c r="J30" i="17" s="1"/>
  <c r="BB36" i="17"/>
  <c r="BB16" i="19"/>
  <c r="BJ20" i="19"/>
  <c r="BI20" i="19" s="1"/>
  <c r="D166" i="21" s="1"/>
  <c r="K27" i="19"/>
  <c r="J27" i="19" s="1"/>
  <c r="BH27" i="19" s="1"/>
  <c r="C173" i="21" s="1"/>
  <c r="BJ31" i="19"/>
  <c r="BI31" i="19" s="1"/>
  <c r="D177" i="21" s="1"/>
  <c r="BB43" i="19"/>
  <c r="I46" i="20"/>
  <c r="I38" i="20"/>
  <c r="K25" i="19"/>
  <c r="J25" i="19" s="1"/>
  <c r="BH25" i="19" s="1"/>
  <c r="C171" i="21" s="1"/>
  <c r="I16" i="20"/>
  <c r="I51" i="20"/>
  <c r="I43" i="20"/>
  <c r="I35" i="20"/>
  <c r="I27" i="20"/>
  <c r="BB24" i="15"/>
  <c r="BB31" i="19"/>
  <c r="BC35" i="19"/>
  <c r="AF36" i="19"/>
  <c r="V36" i="19" s="1"/>
  <c r="J36" i="20" s="1"/>
  <c r="AF47" i="19"/>
  <c r="I48" i="20"/>
  <c r="I40" i="20"/>
  <c r="I24" i="20"/>
  <c r="BC24" i="19"/>
  <c r="BJ44" i="19"/>
  <c r="BI44" i="19" s="1"/>
  <c r="D190" i="21" s="1"/>
  <c r="AF52" i="19"/>
  <c r="V52" i="19" s="1"/>
  <c r="J52" i="20" s="1"/>
  <c r="AF53" i="19"/>
  <c r="V53" i="19" s="1"/>
  <c r="J53" i="20" s="1"/>
  <c r="I53" i="20"/>
  <c r="I45" i="20"/>
  <c r="I37" i="20"/>
  <c r="AF28" i="19"/>
  <c r="V28" i="19" s="1"/>
  <c r="J28" i="20" s="1"/>
  <c r="AF31" i="19"/>
  <c r="K33" i="19"/>
  <c r="J33" i="19" s="1"/>
  <c r="BH33" i="19" s="1"/>
  <c r="C179" i="21" s="1"/>
  <c r="BB46" i="19"/>
  <c r="K46" i="19" s="1"/>
  <c r="J46" i="19" s="1"/>
  <c r="BH46" i="19" s="1"/>
  <c r="C192" i="21" s="1"/>
  <c r="I55" i="20"/>
  <c r="I50" i="20"/>
  <c r="I42" i="20"/>
  <c r="I26" i="20"/>
  <c r="AF22" i="19"/>
  <c r="V22" i="19" s="1"/>
  <c r="J22" i="20" s="1"/>
  <c r="BC37" i="19"/>
  <c r="BB49" i="19"/>
  <c r="BB51" i="19"/>
  <c r="I47" i="20"/>
  <c r="I39" i="20"/>
  <c r="BC26" i="17"/>
  <c r="BC31" i="17"/>
  <c r="BC32" i="17"/>
  <c r="BC37" i="17"/>
  <c r="BC42" i="17"/>
  <c r="BC17" i="19"/>
  <c r="BB27" i="19"/>
  <c r="AF35" i="19"/>
  <c r="AF45" i="19"/>
  <c r="V45" i="19" s="1"/>
  <c r="J45" i="20" s="1"/>
  <c r="BB54" i="19"/>
  <c r="K54" i="19" s="1"/>
  <c r="J54" i="19" s="1"/>
  <c r="I52" i="20"/>
  <c r="I36" i="20"/>
  <c r="I32" i="20"/>
  <c r="BA18" i="19"/>
  <c r="BB18" i="19" s="1"/>
  <c r="K18" i="19" s="1"/>
  <c r="J18" i="19" s="1"/>
  <c r="I19" i="20"/>
  <c r="BJ23" i="19"/>
  <c r="BI23" i="19" s="1"/>
  <c r="D169" i="21" s="1"/>
  <c r="I29" i="20"/>
  <c r="BC29" i="19"/>
  <c r="I30" i="20"/>
  <c r="I33" i="20"/>
  <c r="I34" i="20"/>
  <c r="I22" i="20"/>
  <c r="I18" i="20"/>
  <c r="I17" i="20"/>
  <c r="BC41" i="15"/>
  <c r="AF27" i="19"/>
  <c r="BC50" i="19"/>
  <c r="AF16" i="19"/>
  <c r="V16" i="19" s="1"/>
  <c r="J16" i="20" s="1"/>
  <c r="K16" i="19"/>
  <c r="J16" i="19" s="1"/>
  <c r="AF19" i="19"/>
  <c r="V19" i="19" s="1"/>
  <c r="J19" i="20" s="1"/>
  <c r="K28" i="19"/>
  <c r="J28" i="19" s="1"/>
  <c r="K35" i="19"/>
  <c r="J35" i="19" s="1"/>
  <c r="K36" i="19"/>
  <c r="J36" i="19" s="1"/>
  <c r="BC45" i="19"/>
  <c r="BJ41" i="17"/>
  <c r="BI41" i="17" s="1"/>
  <c r="D147" i="21" s="1"/>
  <c r="AF20" i="19"/>
  <c r="V20" i="19" s="1"/>
  <c r="J20" i="20" s="1"/>
  <c r="AF51" i="19"/>
  <c r="V51" i="19" s="1"/>
  <c r="J51" i="20" s="1"/>
  <c r="K35" i="17"/>
  <c r="J35" i="17" s="1"/>
  <c r="BH35" i="17" s="1"/>
  <c r="C141" i="21" s="1"/>
  <c r="I16" i="18"/>
  <c r="BA19" i="19"/>
  <c r="BB19" i="19" s="1"/>
  <c r="K19" i="19" s="1"/>
  <c r="J19" i="19" s="1"/>
  <c r="BC34" i="19"/>
  <c r="BB39" i="19"/>
  <c r="AF40" i="19"/>
  <c r="V40" i="19" s="1"/>
  <c r="J40" i="20" s="1"/>
  <c r="K41" i="19"/>
  <c r="J41" i="19" s="1"/>
  <c r="BC43" i="19"/>
  <c r="AF44" i="19"/>
  <c r="V44" i="19" s="1"/>
  <c r="J44" i="20" s="1"/>
  <c r="BB44" i="19"/>
  <c r="K44" i="19" s="1"/>
  <c r="J44" i="19" s="1"/>
  <c r="AF49" i="19"/>
  <c r="V49" i="19" s="1"/>
  <c r="J49" i="20" s="1"/>
  <c r="BB55" i="19"/>
  <c r="K55" i="19" s="1"/>
  <c r="J55" i="19" s="1"/>
  <c r="BJ36" i="17"/>
  <c r="BI36" i="17" s="1"/>
  <c r="D142" i="21" s="1"/>
  <c r="BC27" i="19"/>
  <c r="AF39" i="19"/>
  <c r="BC51" i="19"/>
  <c r="BA38" i="17"/>
  <c r="BB38" i="17" s="1"/>
  <c r="BC40" i="17"/>
  <c r="AF41" i="17"/>
  <c r="V41" i="17" s="1"/>
  <c r="J41" i="18" s="1"/>
  <c r="BC16" i="19"/>
  <c r="AF18" i="19"/>
  <c r="V18" i="19" s="1"/>
  <c r="J18" i="20" s="1"/>
  <c r="BC26" i="19"/>
  <c r="AF43" i="19"/>
  <c r="V43" i="19" s="1"/>
  <c r="J43" i="20" s="1"/>
  <c r="AF48" i="19"/>
  <c r="V48" i="19" s="1"/>
  <c r="J48" i="20" s="1"/>
  <c r="AF55" i="19"/>
  <c r="V55" i="19" s="1"/>
  <c r="J55" i="20" s="1"/>
  <c r="AF55" i="17"/>
  <c r="V55" i="17" s="1"/>
  <c r="J55" i="18" s="1"/>
  <c r="BB44" i="15"/>
  <c r="K44" i="15" s="1"/>
  <c r="J44" i="15" s="1"/>
  <c r="BH44" i="15" s="1"/>
  <c r="C110" i="21" s="1"/>
  <c r="BC24" i="17"/>
  <c r="H38" i="18"/>
  <c r="BB17" i="19"/>
  <c r="K17" i="19" s="1"/>
  <c r="J17" i="19" s="1"/>
  <c r="BH17" i="19" s="1"/>
  <c r="C163" i="21" s="1"/>
  <c r="BC21" i="19"/>
  <c r="BB47" i="19"/>
  <c r="BA32" i="19"/>
  <c r="BB32" i="19" s="1"/>
  <c r="K32" i="19"/>
  <c r="J32" i="19" s="1"/>
  <c r="AF24" i="15"/>
  <c r="V24" i="15" s="1"/>
  <c r="J24" i="16" s="1"/>
  <c r="BB21" i="17"/>
  <c r="AF28" i="17"/>
  <c r="V28" i="17" s="1"/>
  <c r="J28" i="18" s="1"/>
  <c r="AF31" i="17"/>
  <c r="BB52" i="17"/>
  <c r="K52" i="17" s="1"/>
  <c r="J52" i="17" s="1"/>
  <c r="I54" i="18"/>
  <c r="I52" i="18"/>
  <c r="I50" i="18"/>
  <c r="I48" i="18"/>
  <c r="I46" i="18"/>
  <c r="I44" i="18"/>
  <c r="I42" i="18"/>
  <c r="I40" i="18"/>
  <c r="I38" i="18"/>
  <c r="I34" i="18"/>
  <c r="I32" i="18"/>
  <c r="I30" i="18"/>
  <c r="I28" i="18"/>
  <c r="I26" i="18"/>
  <c r="I24" i="18"/>
  <c r="I22" i="18"/>
  <c r="I20" i="18"/>
  <c r="I18" i="18"/>
  <c r="AF30" i="19"/>
  <c r="V30" i="19" s="1"/>
  <c r="J30" i="20" s="1"/>
  <c r="BA50" i="19"/>
  <c r="BB50" i="19" s="1"/>
  <c r="K50" i="19" s="1"/>
  <c r="J50" i="19" s="1"/>
  <c r="BC54" i="19"/>
  <c r="AF17" i="19"/>
  <c r="V17" i="19" s="1"/>
  <c r="J17" i="20" s="1"/>
  <c r="BA29" i="19"/>
  <c r="BB29" i="19" s="1"/>
  <c r="K29" i="19"/>
  <c r="J29" i="19" s="1"/>
  <c r="AF42" i="19"/>
  <c r="V42" i="19" s="1"/>
  <c r="J42" i="20" s="1"/>
  <c r="AF50" i="19"/>
  <c r="V50" i="19" s="1"/>
  <c r="J50" i="20" s="1"/>
  <c r="BB28" i="13"/>
  <c r="BB34" i="15"/>
  <c r="BC18" i="19"/>
  <c r="AF26" i="19"/>
  <c r="V26" i="19" s="1"/>
  <c r="J26" i="20" s="1"/>
  <c r="AF29" i="19"/>
  <c r="V29" i="19" s="1"/>
  <c r="J29" i="20" s="1"/>
  <c r="AF38" i="19"/>
  <c r="AF46" i="19"/>
  <c r="V46" i="19" s="1"/>
  <c r="J46" i="20" s="1"/>
  <c r="BA48" i="19"/>
  <c r="BB48" i="19" s="1"/>
  <c r="K48" i="19" s="1"/>
  <c r="J48" i="19" s="1"/>
  <c r="I40" i="16"/>
  <c r="I18" i="16"/>
  <c r="AF19" i="17"/>
  <c r="V19" i="17" s="1"/>
  <c r="J19" i="18" s="1"/>
  <c r="BB33" i="17"/>
  <c r="AF34" i="17"/>
  <c r="V34" i="17" s="1"/>
  <c r="J34" i="18" s="1"/>
  <c r="BJ35" i="17"/>
  <c r="BI35" i="17" s="1"/>
  <c r="D141" i="21" s="1"/>
  <c r="BB40" i="17"/>
  <c r="BB46" i="17"/>
  <c r="K46" i="17" s="1"/>
  <c r="J46" i="17" s="1"/>
  <c r="BB34" i="19"/>
  <c r="BA37" i="19"/>
  <c r="BB37" i="19" s="1"/>
  <c r="K37" i="19"/>
  <c r="J37" i="19" s="1"/>
  <c r="AF41" i="19"/>
  <c r="V41" i="19" s="1"/>
  <c r="J41" i="20" s="1"/>
  <c r="BA45" i="19"/>
  <c r="BB45" i="19" s="1"/>
  <c r="K45" i="19"/>
  <c r="J45" i="19" s="1"/>
  <c r="AF39" i="15"/>
  <c r="BC17" i="17"/>
  <c r="K32" i="17"/>
  <c r="J32" i="17" s="1"/>
  <c r="I55" i="18"/>
  <c r="I53" i="18"/>
  <c r="I51" i="18"/>
  <c r="I49" i="18"/>
  <c r="I47" i="18"/>
  <c r="I45" i="18"/>
  <c r="I43" i="18"/>
  <c r="I39" i="18"/>
  <c r="I37" i="18"/>
  <c r="I33" i="18"/>
  <c r="I31" i="18"/>
  <c r="I29" i="18"/>
  <c r="I27" i="18"/>
  <c r="I25" i="18"/>
  <c r="I23" i="18"/>
  <c r="I21" i="18"/>
  <c r="I19" i="18"/>
  <c r="I17" i="18"/>
  <c r="BA21" i="19"/>
  <c r="BB21" i="19" s="1"/>
  <c r="K21" i="19" s="1"/>
  <c r="J21" i="19" s="1"/>
  <c r="BH21" i="19" s="1"/>
  <c r="C167" i="21" s="1"/>
  <c r="V25" i="19"/>
  <c r="J25" i="20" s="1"/>
  <c r="AF34" i="19"/>
  <c r="V34" i="19" s="1"/>
  <c r="J34" i="20" s="1"/>
  <c r="BA40" i="19"/>
  <c r="BB40" i="19" s="1"/>
  <c r="K40" i="19"/>
  <c r="J40" i="19" s="1"/>
  <c r="AF54" i="19"/>
  <c r="V54" i="19" s="1"/>
  <c r="J54" i="20" s="1"/>
  <c r="BA24" i="17"/>
  <c r="BB24" i="17" s="1"/>
  <c r="AF27" i="17"/>
  <c r="BA24" i="19"/>
  <c r="BB24" i="19" s="1"/>
  <c r="K24" i="19"/>
  <c r="J24" i="19" s="1"/>
  <c r="BA53" i="19"/>
  <c r="BB53" i="19" s="1"/>
  <c r="K53" i="19" s="1"/>
  <c r="J53" i="19" s="1"/>
  <c r="BC51" i="13"/>
  <c r="I44" i="16"/>
  <c r="BC22" i="17"/>
  <c r="BB41" i="17"/>
  <c r="AF43" i="17"/>
  <c r="V43" i="17" s="1"/>
  <c r="J43" i="18" s="1"/>
  <c r="AF49" i="17"/>
  <c r="V49" i="17" s="1"/>
  <c r="J49" i="18" s="1"/>
  <c r="BB51" i="17"/>
  <c r="BC19" i="19"/>
  <c r="BA20" i="19"/>
  <c r="BB20" i="19" s="1"/>
  <c r="K20" i="19"/>
  <c r="J20" i="19" s="1"/>
  <c r="AF21" i="19"/>
  <c r="V21" i="19" s="1"/>
  <c r="J21" i="20" s="1"/>
  <c r="AF23" i="19"/>
  <c r="V23" i="19" s="1"/>
  <c r="J23" i="20" s="1"/>
  <c r="BC23" i="19"/>
  <c r="AF33" i="19"/>
  <c r="V33" i="19" s="1"/>
  <c r="J33" i="20" s="1"/>
  <c r="K23" i="19"/>
  <c r="J23" i="19" s="1"/>
  <c r="BC30" i="19"/>
  <c r="K31" i="19"/>
  <c r="J31" i="19" s="1"/>
  <c r="BC38" i="19"/>
  <c r="K39" i="19"/>
  <c r="J39" i="19" s="1"/>
  <c r="BC46" i="19"/>
  <c r="K47" i="19"/>
  <c r="J47" i="19" s="1"/>
  <c r="BC22" i="19"/>
  <c r="BC25" i="19"/>
  <c r="BC33" i="19"/>
  <c r="K34" i="19"/>
  <c r="J34" i="19" s="1"/>
  <c r="BC41" i="19"/>
  <c r="BC49" i="19"/>
  <c r="BC28" i="19"/>
  <c r="BC36" i="19"/>
  <c r="BC44" i="19"/>
  <c r="BC52" i="19"/>
  <c r="BC20" i="19"/>
  <c r="BC31" i="19"/>
  <c r="BC39" i="19"/>
  <c r="BC47" i="19"/>
  <c r="BC55" i="19"/>
  <c r="BB52" i="13"/>
  <c r="K52" i="13" s="1"/>
  <c r="J52" i="13" s="1"/>
  <c r="BH52" i="13" s="1"/>
  <c r="C78" i="21" s="1"/>
  <c r="BC20" i="17"/>
  <c r="BA27" i="17"/>
  <c r="BB27" i="17" s="1"/>
  <c r="K27" i="17"/>
  <c r="J27" i="17" s="1"/>
  <c r="BB55" i="13"/>
  <c r="BJ50" i="15"/>
  <c r="BI50" i="15" s="1"/>
  <c r="D116" i="21" s="1"/>
  <c r="I50" i="16"/>
  <c r="BA43" i="17"/>
  <c r="BB43" i="17" s="1"/>
  <c r="K43" i="17"/>
  <c r="J43" i="17" s="1"/>
  <c r="BJ54" i="15"/>
  <c r="BI54" i="15" s="1"/>
  <c r="D120" i="21" s="1"/>
  <c r="I54" i="16"/>
  <c r="BJ26" i="15"/>
  <c r="BI26" i="15" s="1"/>
  <c r="D92" i="21" s="1"/>
  <c r="I26" i="16"/>
  <c r="AF30" i="15"/>
  <c r="V30" i="15" s="1"/>
  <c r="J30" i="16" s="1"/>
  <c r="BC48" i="17"/>
  <c r="BJ22" i="15"/>
  <c r="BI22" i="15" s="1"/>
  <c r="D88" i="21" s="1"/>
  <c r="I22" i="16"/>
  <c r="I42" i="16"/>
  <c r="BJ42" i="15"/>
  <c r="BI42" i="15" s="1"/>
  <c r="D108" i="21" s="1"/>
  <c r="I34" i="16"/>
  <c r="BJ28" i="15"/>
  <c r="BI28" i="15" s="1"/>
  <c r="D94" i="21" s="1"/>
  <c r="I28" i="16"/>
  <c r="BJ38" i="15"/>
  <c r="BI38" i="15" s="1"/>
  <c r="D104" i="21" s="1"/>
  <c r="I38" i="16"/>
  <c r="I46" i="16"/>
  <c r="BC39" i="17"/>
  <c r="BB49" i="17"/>
  <c r="BC53" i="17"/>
  <c r="BC16" i="17"/>
  <c r="AF35" i="17"/>
  <c r="AF51" i="13"/>
  <c r="K49" i="17"/>
  <c r="J49" i="17" s="1"/>
  <c r="BB17" i="15"/>
  <c r="BB26" i="15"/>
  <c r="K26" i="15" s="1"/>
  <c r="J26" i="15" s="1"/>
  <c r="BH26" i="15" s="1"/>
  <c r="C92" i="21" s="1"/>
  <c r="K28" i="15"/>
  <c r="J28" i="15" s="1"/>
  <c r="BH28" i="15" s="1"/>
  <c r="C94" i="21" s="1"/>
  <c r="BC32" i="15"/>
  <c r="AF40" i="15"/>
  <c r="V40" i="15" s="1"/>
  <c r="J40" i="16" s="1"/>
  <c r="BC40" i="15"/>
  <c r="I32" i="16"/>
  <c r="AF18" i="17"/>
  <c r="V18" i="17" s="1"/>
  <c r="J18" i="18" s="1"/>
  <c r="BB25" i="17"/>
  <c r="BB35" i="17"/>
  <c r="AF39" i="17"/>
  <c r="K41" i="17"/>
  <c r="J41" i="17" s="1"/>
  <c r="AF48" i="17"/>
  <c r="V48" i="17" s="1"/>
  <c r="J48" i="18" s="1"/>
  <c r="BB55" i="17"/>
  <c r="AF40" i="17"/>
  <c r="V40" i="17" s="1"/>
  <c r="J40" i="18" s="1"/>
  <c r="AF36" i="17"/>
  <c r="V36" i="17" s="1"/>
  <c r="J36" i="18" s="1"/>
  <c r="I48" i="14"/>
  <c r="K41" i="15"/>
  <c r="J41" i="15" s="1"/>
  <c r="BH41" i="15" s="1"/>
  <c r="C107" i="21" s="1"/>
  <c r="I48" i="16"/>
  <c r="AF17" i="17"/>
  <c r="V17" i="17" s="1"/>
  <c r="J17" i="18" s="1"/>
  <c r="K21" i="17"/>
  <c r="J21" i="17" s="1"/>
  <c r="AF23" i="17"/>
  <c r="V23" i="17" s="1"/>
  <c r="J23" i="18" s="1"/>
  <c r="AF25" i="17"/>
  <c r="V25" i="17" s="1"/>
  <c r="J25" i="18" s="1"/>
  <c r="K40" i="17"/>
  <c r="J40" i="17" s="1"/>
  <c r="BC45" i="17"/>
  <c r="BA48" i="17"/>
  <c r="BB48" i="17" s="1"/>
  <c r="K48" i="17" s="1"/>
  <c r="J48" i="17" s="1"/>
  <c r="AF53" i="17"/>
  <c r="V53" i="17" s="1"/>
  <c r="J53" i="18" s="1"/>
  <c r="BB26" i="17"/>
  <c r="K26" i="17" s="1"/>
  <c r="J26" i="17" s="1"/>
  <c r="BA19" i="17"/>
  <c r="BB19" i="17" s="1"/>
  <c r="K19" i="17" s="1"/>
  <c r="J19" i="17" s="1"/>
  <c r="BB17" i="13"/>
  <c r="BB33" i="13"/>
  <c r="AF21" i="15"/>
  <c r="V21" i="15" s="1"/>
  <c r="J21" i="16" s="1"/>
  <c r="I20" i="16"/>
  <c r="AF16" i="17"/>
  <c r="V16" i="17" s="1"/>
  <c r="J16" i="18" s="1"/>
  <c r="AF24" i="17"/>
  <c r="V24" i="17" s="1"/>
  <c r="J24" i="18" s="1"/>
  <c r="BC29" i="17"/>
  <c r="AF33" i="17"/>
  <c r="V33" i="17" s="1"/>
  <c r="J33" i="18" s="1"/>
  <c r="BB44" i="17"/>
  <c r="K44" i="17" s="1"/>
  <c r="J44" i="17" s="1"/>
  <c r="AF52" i="17"/>
  <c r="V52" i="17" s="1"/>
  <c r="J52" i="18" s="1"/>
  <c r="BB41" i="13"/>
  <c r="BC21" i="15"/>
  <c r="BB32" i="15"/>
  <c r="BB43" i="15"/>
  <c r="BC54" i="15"/>
  <c r="I52" i="16"/>
  <c r="I30" i="16"/>
  <c r="BC21" i="17"/>
  <c r="BB28" i="17"/>
  <c r="BB31" i="17"/>
  <c r="AF32" i="17"/>
  <c r="V32" i="17" s="1"/>
  <c r="J32" i="18" s="1"/>
  <c r="AF44" i="17"/>
  <c r="V44" i="17" s="1"/>
  <c r="J44" i="18" s="1"/>
  <c r="AF47" i="17"/>
  <c r="BC50" i="17"/>
  <c r="BB34" i="17"/>
  <c r="BB42" i="17"/>
  <c r="K42" i="17" s="1"/>
  <c r="J42" i="17" s="1"/>
  <c r="BA23" i="17"/>
  <c r="BB23" i="17" s="1"/>
  <c r="K23" i="17"/>
  <c r="J23" i="17" s="1"/>
  <c r="I32" i="14"/>
  <c r="AF22" i="15"/>
  <c r="V22" i="15" s="1"/>
  <c r="J22" i="16" s="1"/>
  <c r="AF35" i="15"/>
  <c r="AF47" i="15"/>
  <c r="BC49" i="15"/>
  <c r="BC50" i="15"/>
  <c r="AF52" i="15"/>
  <c r="V52" i="15" s="1"/>
  <c r="J52" i="16" s="1"/>
  <c r="H38" i="16"/>
  <c r="K16" i="17"/>
  <c r="J16" i="17" s="1"/>
  <c r="AF26" i="17"/>
  <c r="V26" i="17" s="1"/>
  <c r="J26" i="18" s="1"/>
  <c r="AF42" i="17"/>
  <c r="V42" i="17" s="1"/>
  <c r="J42" i="18" s="1"/>
  <c r="AF54" i="17"/>
  <c r="V54" i="17" s="1"/>
  <c r="J54" i="18" s="1"/>
  <c r="AF49" i="15"/>
  <c r="V49" i="15" s="1"/>
  <c r="J49" i="16" s="1"/>
  <c r="I24" i="16"/>
  <c r="AF21" i="17"/>
  <c r="V21" i="17" s="1"/>
  <c r="J21" i="18" s="1"/>
  <c r="BB29" i="13"/>
  <c r="BB47" i="13"/>
  <c r="BB16" i="15"/>
  <c r="BB19" i="15"/>
  <c r="BC20" i="15"/>
  <c r="BC30" i="15"/>
  <c r="AF33" i="15"/>
  <c r="V33" i="15" s="1"/>
  <c r="J33" i="16" s="1"/>
  <c r="K39" i="15"/>
  <c r="J39" i="15" s="1"/>
  <c r="BB41" i="15"/>
  <c r="BC45" i="15"/>
  <c r="BB48" i="15"/>
  <c r="K48" i="15" s="1"/>
  <c r="J48" i="15" s="1"/>
  <c r="BC18" i="17"/>
  <c r="AF20" i="17"/>
  <c r="V20" i="17" s="1"/>
  <c r="J20" i="18" s="1"/>
  <c r="AF51" i="15"/>
  <c r="K55" i="15"/>
  <c r="J55" i="15" s="1"/>
  <c r="BH55" i="15" s="1"/>
  <c r="C121" i="21" s="1"/>
  <c r="BA53" i="17"/>
  <c r="BB53" i="17" s="1"/>
  <c r="K53" i="17"/>
  <c r="J53" i="17" s="1"/>
  <c r="I44" i="14"/>
  <c r="BC53" i="15"/>
  <c r="I16" i="16"/>
  <c r="I53" i="16"/>
  <c r="I51" i="16"/>
  <c r="I49" i="16"/>
  <c r="I47" i="16"/>
  <c r="I45" i="16"/>
  <c r="I43" i="16"/>
  <c r="I41" i="16"/>
  <c r="I39" i="16"/>
  <c r="I37" i="16"/>
  <c r="I35" i="16"/>
  <c r="I33" i="16"/>
  <c r="I31" i="16"/>
  <c r="I29" i="16"/>
  <c r="I27" i="16"/>
  <c r="I25" i="16"/>
  <c r="I23" i="16"/>
  <c r="I21" i="16"/>
  <c r="I19" i="16"/>
  <c r="I17" i="16"/>
  <c r="AF38" i="17"/>
  <c r="AF46" i="17"/>
  <c r="V46" i="17" s="1"/>
  <c r="J46" i="18" s="1"/>
  <c r="BA38" i="13"/>
  <c r="BB38" i="13" s="1"/>
  <c r="BC25" i="15"/>
  <c r="BC26" i="15"/>
  <c r="BC29" i="15"/>
  <c r="BC31" i="15"/>
  <c r="BA31" i="15"/>
  <c r="BB31" i="15" s="1"/>
  <c r="BC33" i="15"/>
  <c r="AF41" i="15"/>
  <c r="V41" i="15" s="1"/>
  <c r="J41" i="16" s="1"/>
  <c r="H47" i="16"/>
  <c r="H31" i="16"/>
  <c r="BC19" i="17"/>
  <c r="K20" i="17"/>
  <c r="J20" i="17" s="1"/>
  <c r="BC23" i="17"/>
  <c r="AF30" i="17"/>
  <c r="V30" i="17" s="1"/>
  <c r="J30" i="18" s="1"/>
  <c r="I36" i="16"/>
  <c r="AF53" i="13"/>
  <c r="V53" i="13" s="1"/>
  <c r="J53" i="14" s="1"/>
  <c r="I28" i="14"/>
  <c r="BB18" i="15"/>
  <c r="K18" i="15" s="1"/>
  <c r="J18" i="15" s="1"/>
  <c r="BB23" i="15"/>
  <c r="BC38" i="15"/>
  <c r="BA38" i="15"/>
  <c r="BB38" i="15" s="1"/>
  <c r="BB39" i="15"/>
  <c r="BC34" i="17"/>
  <c r="K34" i="17"/>
  <c r="J34" i="17" s="1"/>
  <c r="BA37" i="17"/>
  <c r="BB37" i="17" s="1"/>
  <c r="K37" i="17"/>
  <c r="J37" i="17" s="1"/>
  <c r="BA45" i="17"/>
  <c r="BB45" i="17" s="1"/>
  <c r="K45" i="17"/>
  <c r="J45" i="17" s="1"/>
  <c r="BB34" i="13"/>
  <c r="AF39" i="13"/>
  <c r="BC19" i="15"/>
  <c r="BC46" i="15"/>
  <c r="BC48" i="15"/>
  <c r="BA29" i="17"/>
  <c r="BB29" i="17" s="1"/>
  <c r="K29" i="17"/>
  <c r="J29" i="17" s="1"/>
  <c r="BC27" i="17"/>
  <c r="K28" i="17"/>
  <c r="J28" i="17" s="1"/>
  <c r="AF29" i="17"/>
  <c r="V29" i="17" s="1"/>
  <c r="J29" i="18" s="1"/>
  <c r="BC35" i="17"/>
  <c r="K36" i="17"/>
  <c r="J36" i="17" s="1"/>
  <c r="AF37" i="17"/>
  <c r="V37" i="17" s="1"/>
  <c r="J37" i="18" s="1"/>
  <c r="BC43" i="17"/>
  <c r="AF45" i="17"/>
  <c r="V45" i="17" s="1"/>
  <c r="J45" i="18" s="1"/>
  <c r="BC51" i="17"/>
  <c r="BC30" i="17"/>
  <c r="K31" i="17"/>
  <c r="J31" i="17" s="1"/>
  <c r="BC38" i="17"/>
  <c r="K39" i="17"/>
  <c r="J39" i="17" s="1"/>
  <c r="BC46" i="17"/>
  <c r="K47" i="17"/>
  <c r="J47" i="17" s="1"/>
  <c r="BC54" i="17"/>
  <c r="K55" i="17"/>
  <c r="J55" i="17" s="1"/>
  <c r="BC25" i="17"/>
  <c r="BC33" i="17"/>
  <c r="BC41" i="17"/>
  <c r="BC49" i="17"/>
  <c r="BC28" i="17"/>
  <c r="BC36" i="17"/>
  <c r="BC44" i="17"/>
  <c r="BC52" i="17"/>
  <c r="BC47" i="17"/>
  <c r="BC55" i="17"/>
  <c r="BA55" i="15"/>
  <c r="BB55" i="15" s="1"/>
  <c r="I55" i="16"/>
  <c r="BC22" i="15"/>
  <c r="BB51" i="15"/>
  <c r="BJ26" i="13"/>
  <c r="BI26" i="13" s="1"/>
  <c r="D52" i="21" s="1"/>
  <c r="I26" i="14"/>
  <c r="BJ18" i="13"/>
  <c r="BI18" i="13" s="1"/>
  <c r="D44" i="21" s="1"/>
  <c r="I18" i="14"/>
  <c r="BJ50" i="13"/>
  <c r="BI50" i="13" s="1"/>
  <c r="D76" i="21" s="1"/>
  <c r="I50" i="14"/>
  <c r="I20" i="14"/>
  <c r="BJ20" i="13"/>
  <c r="BI20" i="13" s="1"/>
  <c r="D46" i="21" s="1"/>
  <c r="BJ34" i="13"/>
  <c r="BI34" i="13" s="1"/>
  <c r="D60" i="21" s="1"/>
  <c r="I34" i="14"/>
  <c r="I35" i="14"/>
  <c r="BJ35" i="13"/>
  <c r="BI35" i="13" s="1"/>
  <c r="D61" i="21" s="1"/>
  <c r="BC24" i="15"/>
  <c r="BB28" i="15"/>
  <c r="BB36" i="15"/>
  <c r="BJ46" i="13"/>
  <c r="BI46" i="13" s="1"/>
  <c r="D72" i="21" s="1"/>
  <c r="I46" i="14"/>
  <c r="BA33" i="15"/>
  <c r="BB33" i="15" s="1"/>
  <c r="K33" i="15"/>
  <c r="J33" i="15" s="1"/>
  <c r="BA49" i="15"/>
  <c r="BB49" i="15" s="1"/>
  <c r="K49" i="15"/>
  <c r="J49" i="15" s="1"/>
  <c r="BC20" i="13"/>
  <c r="BB22" i="13"/>
  <c r="K22" i="13" s="1"/>
  <c r="J22" i="13" s="1"/>
  <c r="BB25" i="13"/>
  <c r="BC30" i="13"/>
  <c r="AF31" i="13"/>
  <c r="AF47" i="13"/>
  <c r="K55" i="13"/>
  <c r="J55" i="13" s="1"/>
  <c r="BH55" i="13" s="1"/>
  <c r="C81" i="21" s="1"/>
  <c r="I54" i="14"/>
  <c r="I38" i="14"/>
  <c r="I22" i="14"/>
  <c r="AF18" i="15"/>
  <c r="V18" i="15" s="1"/>
  <c r="J18" i="16" s="1"/>
  <c r="BB22" i="15"/>
  <c r="K22" i="15" s="1"/>
  <c r="J22" i="15" s="1"/>
  <c r="BB27" i="15"/>
  <c r="AF28" i="15"/>
  <c r="V28" i="15" s="1"/>
  <c r="J28" i="16" s="1"/>
  <c r="K36" i="15"/>
  <c r="J36" i="15" s="1"/>
  <c r="BB40" i="15"/>
  <c r="AF44" i="15"/>
  <c r="V44" i="15" s="1"/>
  <c r="J44" i="16" s="1"/>
  <c r="BA47" i="15"/>
  <c r="BB47" i="15" s="1"/>
  <c r="BB50" i="15"/>
  <c r="K50" i="15" s="1"/>
  <c r="J50" i="15" s="1"/>
  <c r="AF26" i="13"/>
  <c r="I42" i="14"/>
  <c r="AF43" i="15"/>
  <c r="V43" i="15" s="1"/>
  <c r="J43" i="16" s="1"/>
  <c r="BC18" i="13"/>
  <c r="BB24" i="13"/>
  <c r="BC26" i="13"/>
  <c r="K36" i="13"/>
  <c r="J36" i="13" s="1"/>
  <c r="BH36" i="13" s="1"/>
  <c r="C62" i="21" s="1"/>
  <c r="AF44" i="13"/>
  <c r="V44" i="13" s="1"/>
  <c r="J44" i="14" s="1"/>
  <c r="I52" i="14"/>
  <c r="I36" i="14"/>
  <c r="AF16" i="15"/>
  <c r="V16" i="15" s="1"/>
  <c r="J16" i="16" s="1"/>
  <c r="BC17" i="15"/>
  <c r="AF25" i="15"/>
  <c r="V25" i="15" s="1"/>
  <c r="J25" i="16" s="1"/>
  <c r="BB25" i="15"/>
  <c r="AF48" i="15"/>
  <c r="V48" i="15" s="1"/>
  <c r="J48" i="16" s="1"/>
  <c r="AF55" i="15"/>
  <c r="V55" i="15" s="1"/>
  <c r="J55" i="16" s="1"/>
  <c r="I30" i="14"/>
  <c r="AF20" i="15"/>
  <c r="V20" i="15" s="1"/>
  <c r="J20" i="16" s="1"/>
  <c r="AF31" i="15"/>
  <c r="AF32" i="15"/>
  <c r="V32" i="15" s="1"/>
  <c r="J32" i="16" s="1"/>
  <c r="BC39" i="13"/>
  <c r="BB43" i="13"/>
  <c r="I40" i="14"/>
  <c r="BB21" i="15"/>
  <c r="K25" i="15"/>
  <c r="J25" i="15" s="1"/>
  <c r="BC28" i="15"/>
  <c r="AF36" i="15"/>
  <c r="V36" i="15" s="1"/>
  <c r="J36" i="16" s="1"/>
  <c r="BC42" i="15"/>
  <c r="AF16" i="13"/>
  <c r="V16" i="13" s="1"/>
  <c r="J16" i="14" s="1"/>
  <c r="BB18" i="13"/>
  <c r="K18" i="13" s="1"/>
  <c r="J18" i="13" s="1"/>
  <c r="BH18" i="13" s="1"/>
  <c r="C44" i="21" s="1"/>
  <c r="AF23" i="13"/>
  <c r="V23" i="13" s="1"/>
  <c r="J23" i="14" s="1"/>
  <c r="BC23" i="13"/>
  <c r="BC28" i="13"/>
  <c r="K16" i="15"/>
  <c r="J16" i="15" s="1"/>
  <c r="AF19" i="15"/>
  <c r="V19" i="15" s="1"/>
  <c r="J19" i="16" s="1"/>
  <c r="BB35" i="15"/>
  <c r="BC37" i="15"/>
  <c r="I24" i="14"/>
  <c r="AF21" i="13"/>
  <c r="V21" i="13" s="1"/>
  <c r="J21" i="14" s="1"/>
  <c r="BC44" i="13"/>
  <c r="K51" i="13"/>
  <c r="J51" i="13" s="1"/>
  <c r="H38" i="14"/>
  <c r="AF17" i="15"/>
  <c r="V17" i="15" s="1"/>
  <c r="J17" i="16" s="1"/>
  <c r="AF23" i="15"/>
  <c r="V23" i="15" s="1"/>
  <c r="J23" i="16" s="1"/>
  <c r="BC23" i="15"/>
  <c r="AF42" i="15"/>
  <c r="V42" i="15" s="1"/>
  <c r="J42" i="16" s="1"/>
  <c r="AF50" i="15"/>
  <c r="V50" i="15" s="1"/>
  <c r="J50" i="16" s="1"/>
  <c r="AF20" i="13"/>
  <c r="V20" i="13" s="1"/>
  <c r="J20" i="14" s="1"/>
  <c r="K28" i="13"/>
  <c r="J28" i="13" s="1"/>
  <c r="AF48" i="13"/>
  <c r="V48" i="13" s="1"/>
  <c r="J48" i="14" s="1"/>
  <c r="BC18" i="15"/>
  <c r="K19" i="15"/>
  <c r="J19" i="15" s="1"/>
  <c r="BA29" i="15"/>
  <c r="BB29" i="15" s="1"/>
  <c r="K29" i="15"/>
  <c r="J29" i="15" s="1"/>
  <c r="BC50" i="13"/>
  <c r="K23" i="15"/>
  <c r="J23" i="15" s="1"/>
  <c r="BJ16" i="13"/>
  <c r="BI16" i="13" s="1"/>
  <c r="D42" i="21" s="1"/>
  <c r="BJ23" i="13"/>
  <c r="BI23" i="13" s="1"/>
  <c r="D49" i="21" s="1"/>
  <c r="BA26" i="13"/>
  <c r="BB26" i="13" s="1"/>
  <c r="K26" i="13" s="1"/>
  <c r="J26" i="13" s="1"/>
  <c r="BA50" i="13"/>
  <c r="BB50" i="13" s="1"/>
  <c r="K50" i="13" s="1"/>
  <c r="J50" i="13" s="1"/>
  <c r="AF52" i="13"/>
  <c r="V52" i="13" s="1"/>
  <c r="J52" i="14" s="1"/>
  <c r="I53" i="14"/>
  <c r="I51" i="14"/>
  <c r="I49" i="14"/>
  <c r="I47" i="14"/>
  <c r="I45" i="14"/>
  <c r="I43" i="14"/>
  <c r="I41" i="14"/>
  <c r="I39" i="14"/>
  <c r="I37" i="14"/>
  <c r="I33" i="14"/>
  <c r="I31" i="14"/>
  <c r="I29" i="14"/>
  <c r="I27" i="14"/>
  <c r="I25" i="14"/>
  <c r="I21" i="14"/>
  <c r="I19" i="14"/>
  <c r="I17" i="14"/>
  <c r="BC16" i="15"/>
  <c r="K17" i="15"/>
  <c r="J17" i="15" s="1"/>
  <c r="BA37" i="15"/>
  <c r="BB37" i="15" s="1"/>
  <c r="K37" i="15"/>
  <c r="J37" i="15" s="1"/>
  <c r="AF38" i="15"/>
  <c r="BA45" i="15"/>
  <c r="BB45" i="15" s="1"/>
  <c r="K45" i="15"/>
  <c r="J45" i="15" s="1"/>
  <c r="AF46" i="15"/>
  <c r="V46" i="15" s="1"/>
  <c r="J46" i="16" s="1"/>
  <c r="AF17" i="13"/>
  <c r="V17" i="13" s="1"/>
  <c r="J17" i="14" s="1"/>
  <c r="BC19" i="13"/>
  <c r="BB23" i="13"/>
  <c r="BC24" i="13"/>
  <c r="BC31" i="13"/>
  <c r="BC32" i="13"/>
  <c r="K33" i="13"/>
  <c r="J33" i="13" s="1"/>
  <c r="BC35" i="13"/>
  <c r="BC40" i="13"/>
  <c r="AF46" i="13"/>
  <c r="V46" i="13" s="1"/>
  <c r="J46" i="14" s="1"/>
  <c r="K20" i="15"/>
  <c r="J20" i="15" s="1"/>
  <c r="BB16" i="13"/>
  <c r="K16" i="13" s="1"/>
  <c r="J16" i="13" s="1"/>
  <c r="BB51" i="13"/>
  <c r="BC34" i="15"/>
  <c r="K34" i="15"/>
  <c r="J34" i="15" s="1"/>
  <c r="AF34" i="15"/>
  <c r="V34" i="15" s="1"/>
  <c r="J34" i="16" s="1"/>
  <c r="BC27" i="13"/>
  <c r="BB31" i="13"/>
  <c r="BB39" i="13"/>
  <c r="BC43" i="13"/>
  <c r="BB45" i="13"/>
  <c r="K21" i="15"/>
  <c r="J21" i="15" s="1"/>
  <c r="AF26" i="15"/>
  <c r="V26" i="15" s="1"/>
  <c r="J26" i="16" s="1"/>
  <c r="BC27" i="15"/>
  <c r="BA53" i="15"/>
  <c r="BB53" i="15" s="1"/>
  <c r="K53" i="15"/>
  <c r="J53" i="15" s="1"/>
  <c r="AF54" i="15"/>
  <c r="V54" i="15" s="1"/>
  <c r="J54" i="16" s="1"/>
  <c r="AF29" i="15"/>
  <c r="V29" i="15" s="1"/>
  <c r="J29" i="16" s="1"/>
  <c r="BC35" i="15"/>
  <c r="AF37" i="15"/>
  <c r="V37" i="15" s="1"/>
  <c r="J37" i="16" s="1"/>
  <c r="BC43" i="15"/>
  <c r="AF45" i="15"/>
  <c r="V45" i="15" s="1"/>
  <c r="J45" i="16" s="1"/>
  <c r="BC51" i="15"/>
  <c r="AF53" i="15"/>
  <c r="V53" i="15" s="1"/>
  <c r="J53" i="16" s="1"/>
  <c r="BC36" i="15"/>
  <c r="BC44" i="15"/>
  <c r="BC52" i="15"/>
  <c r="K24" i="15"/>
  <c r="J24" i="15" s="1"/>
  <c r="K32" i="15"/>
  <c r="J32" i="15" s="1"/>
  <c r="BC39" i="15"/>
  <c r="K40" i="15"/>
  <c r="J40" i="15" s="1"/>
  <c r="BC47" i="15"/>
  <c r="BC55" i="15"/>
  <c r="K27" i="15"/>
  <c r="J27" i="15" s="1"/>
  <c r="K35" i="15"/>
  <c r="J35" i="15" s="1"/>
  <c r="K43" i="15"/>
  <c r="J43" i="15" s="1"/>
  <c r="K51" i="15"/>
  <c r="J51" i="15" s="1"/>
  <c r="BJ55" i="13"/>
  <c r="BI55" i="13" s="1"/>
  <c r="D81" i="21" s="1"/>
  <c r="AF55" i="13"/>
  <c r="V55" i="13" s="1"/>
  <c r="J55" i="14" s="1"/>
  <c r="V19" i="13"/>
  <c r="J19" i="14" s="1"/>
  <c r="BC21" i="13"/>
  <c r="K43" i="13"/>
  <c r="J43" i="13" s="1"/>
  <c r="K47" i="13"/>
  <c r="J47" i="13" s="1"/>
  <c r="V18" i="13"/>
  <c r="J18" i="14" s="1"/>
  <c r="AF28" i="13"/>
  <c r="V28" i="13" s="1"/>
  <c r="J28" i="14" s="1"/>
  <c r="BC34" i="13"/>
  <c r="BC36" i="13"/>
  <c r="BB36" i="13"/>
  <c r="AF38" i="13"/>
  <c r="BC38" i="13"/>
  <c r="BA46" i="13"/>
  <c r="BB46" i="13" s="1"/>
  <c r="K46" i="13" s="1"/>
  <c r="J46" i="13" s="1"/>
  <c r="K39" i="13"/>
  <c r="J39" i="13" s="1"/>
  <c r="BC16" i="13"/>
  <c r="AF27" i="13"/>
  <c r="AF33" i="13"/>
  <c r="V33" i="13" s="1"/>
  <c r="J33" i="14" s="1"/>
  <c r="AF35" i="13"/>
  <c r="BC42" i="13"/>
  <c r="K23" i="13"/>
  <c r="J23" i="13" s="1"/>
  <c r="K31" i="13"/>
  <c r="J31" i="13" s="1"/>
  <c r="K34" i="13"/>
  <c r="J34" i="13" s="1"/>
  <c r="K41" i="13"/>
  <c r="J41" i="13" s="1"/>
  <c r="BA42" i="13"/>
  <c r="BB42" i="13" s="1"/>
  <c r="K42" i="13" s="1"/>
  <c r="J42" i="13" s="1"/>
  <c r="K25" i="13"/>
  <c r="J25" i="13" s="1"/>
  <c r="V26" i="13"/>
  <c r="J26" i="14" s="1"/>
  <c r="AF41" i="13"/>
  <c r="V41" i="13" s="1"/>
  <c r="J41" i="14" s="1"/>
  <c r="BB44" i="13"/>
  <c r="K44" i="13" s="1"/>
  <c r="J44" i="13" s="1"/>
  <c r="AF49" i="13"/>
  <c r="V49" i="13" s="1"/>
  <c r="J49" i="14" s="1"/>
  <c r="BA32" i="13"/>
  <c r="BB32" i="13" s="1"/>
  <c r="K32" i="13"/>
  <c r="J32" i="13" s="1"/>
  <c r="BA40" i="13"/>
  <c r="BB40" i="13" s="1"/>
  <c r="K40" i="13"/>
  <c r="J40" i="13" s="1"/>
  <c r="K17" i="13"/>
  <c r="J17" i="13" s="1"/>
  <c r="AF25" i="13"/>
  <c r="V25" i="13" s="1"/>
  <c r="J25" i="14" s="1"/>
  <c r="BA35" i="13"/>
  <c r="BB35" i="13" s="1"/>
  <c r="K35" i="13"/>
  <c r="J35" i="13" s="1"/>
  <c r="AF36" i="13"/>
  <c r="V36" i="13" s="1"/>
  <c r="J36" i="14" s="1"/>
  <c r="BC37" i="13"/>
  <c r="K37" i="13"/>
  <c r="J37" i="13" s="1"/>
  <c r="AF37" i="13"/>
  <c r="V37" i="13" s="1"/>
  <c r="J37" i="14" s="1"/>
  <c r="AF40" i="13"/>
  <c r="V40" i="13" s="1"/>
  <c r="J40" i="14" s="1"/>
  <c r="K24" i="13"/>
  <c r="J24" i="13" s="1"/>
  <c r="AF24" i="13"/>
  <c r="V24" i="13" s="1"/>
  <c r="J24" i="14" s="1"/>
  <c r="BC45" i="13"/>
  <c r="K45" i="13"/>
  <c r="J45" i="13" s="1"/>
  <c r="AF45" i="13"/>
  <c r="V45" i="13" s="1"/>
  <c r="J45" i="14" s="1"/>
  <c r="AF54" i="13"/>
  <c r="V54" i="13" s="1"/>
  <c r="J54" i="14" s="1"/>
  <c r="BA48" i="13"/>
  <c r="BB48" i="13" s="1"/>
  <c r="K48" i="13" s="1"/>
  <c r="J48" i="13" s="1"/>
  <c r="BC22" i="13"/>
  <c r="AF32" i="13"/>
  <c r="V32" i="13" s="1"/>
  <c r="J32" i="14" s="1"/>
  <c r="AF22" i="13"/>
  <c r="V22" i="13" s="1"/>
  <c r="J22" i="14" s="1"/>
  <c r="BC53" i="13"/>
  <c r="BB53" i="13"/>
  <c r="K53" i="13" s="1"/>
  <c r="J53" i="13" s="1"/>
  <c r="BA27" i="13"/>
  <c r="BB27" i="13" s="1"/>
  <c r="K27" i="13"/>
  <c r="J27" i="13" s="1"/>
  <c r="BC17" i="13"/>
  <c r="BA19" i="13"/>
  <c r="BB19" i="13" s="1"/>
  <c r="K19" i="13" s="1"/>
  <c r="J19" i="13" s="1"/>
  <c r="BC29" i="13"/>
  <c r="K29" i="13"/>
  <c r="J29" i="13" s="1"/>
  <c r="AF29" i="13"/>
  <c r="V29" i="13" s="1"/>
  <c r="J29" i="14" s="1"/>
  <c r="AF30" i="13"/>
  <c r="V30" i="13" s="1"/>
  <c r="J30" i="14" s="1"/>
  <c r="BB37" i="13"/>
  <c r="BA30" i="13"/>
  <c r="BB30" i="13" s="1"/>
  <c r="K30" i="13" s="1"/>
  <c r="J30" i="13" s="1"/>
  <c r="AF34" i="13"/>
  <c r="V34" i="13" s="1"/>
  <c r="J34" i="14" s="1"/>
  <c r="AF42" i="13"/>
  <c r="V42" i="13" s="1"/>
  <c r="J42" i="14" s="1"/>
  <c r="BC48" i="13"/>
  <c r="AF50" i="13"/>
  <c r="V50" i="13" s="1"/>
  <c r="J50" i="14" s="1"/>
  <c r="BC46" i="13"/>
  <c r="BC54" i="13"/>
  <c r="BC25" i="13"/>
  <c r="BC33" i="13"/>
  <c r="BC41" i="13"/>
  <c r="AF43" i="13"/>
  <c r="V43" i="13" s="1"/>
  <c r="J43" i="14" s="1"/>
  <c r="BC49" i="13"/>
  <c r="BC52" i="13"/>
  <c r="BC47" i="13"/>
  <c r="BC55" i="13"/>
  <c r="L27" i="3"/>
  <c r="G31" i="10"/>
  <c r="G27" i="10"/>
  <c r="C12" i="10"/>
  <c r="H44" i="16" l="1"/>
  <c r="H38" i="20"/>
  <c r="H33" i="18"/>
  <c r="H54" i="18"/>
  <c r="H52" i="14"/>
  <c r="H51" i="20"/>
  <c r="H51" i="18"/>
  <c r="H18" i="18"/>
  <c r="H25" i="18"/>
  <c r="H43" i="20"/>
  <c r="H55" i="14"/>
  <c r="H17" i="20"/>
  <c r="H21" i="20"/>
  <c r="H49" i="20"/>
  <c r="H30" i="20"/>
  <c r="H46" i="20"/>
  <c r="H24" i="18"/>
  <c r="H25" i="20"/>
  <c r="H33" i="20"/>
  <c r="BH49" i="13"/>
  <c r="C75" i="21" s="1"/>
  <c r="BH54" i="19"/>
  <c r="C200" i="21" s="1"/>
  <c r="H54" i="20"/>
  <c r="H23" i="16"/>
  <c r="BH23" i="15"/>
  <c r="C89" i="21" s="1"/>
  <c r="H27" i="20"/>
  <c r="H23" i="14"/>
  <c r="BH23" i="13"/>
  <c r="C49" i="21" s="1"/>
  <c r="BH23" i="17"/>
  <c r="C129" i="21" s="1"/>
  <c r="H23" i="18"/>
  <c r="BH55" i="19"/>
  <c r="C201" i="21" s="1"/>
  <c r="H55" i="20"/>
  <c r="BH39" i="19"/>
  <c r="C185" i="21" s="1"/>
  <c r="H39" i="20"/>
  <c r="BH24" i="19"/>
  <c r="C170" i="21" s="1"/>
  <c r="H24" i="20"/>
  <c r="BH16" i="19"/>
  <c r="C162" i="21" s="1"/>
  <c r="H16" i="20"/>
  <c r="BH37" i="19"/>
  <c r="C183" i="21" s="1"/>
  <c r="H37" i="20"/>
  <c r="BH52" i="19"/>
  <c r="C198" i="21" s="1"/>
  <c r="H52" i="20"/>
  <c r="BH20" i="19"/>
  <c r="C166" i="21" s="1"/>
  <c r="H20" i="20"/>
  <c r="BH26" i="19"/>
  <c r="C172" i="21" s="1"/>
  <c r="H26" i="20"/>
  <c r="BH44" i="19"/>
  <c r="C190" i="21" s="1"/>
  <c r="H44" i="20"/>
  <c r="BH36" i="19"/>
  <c r="C182" i="21" s="1"/>
  <c r="H36" i="20"/>
  <c r="BH47" i="19"/>
  <c r="C193" i="21" s="1"/>
  <c r="H47" i="20"/>
  <c r="BH31" i="19"/>
  <c r="C177" i="21" s="1"/>
  <c r="H31" i="20"/>
  <c r="BH48" i="19"/>
  <c r="C194" i="21" s="1"/>
  <c r="H48" i="20"/>
  <c r="BH50" i="19"/>
  <c r="C196" i="21" s="1"/>
  <c r="H50" i="20"/>
  <c r="BH35" i="19"/>
  <c r="C181" i="21" s="1"/>
  <c r="H35" i="20"/>
  <c r="BH40" i="19"/>
  <c r="C186" i="21" s="1"/>
  <c r="H40" i="20"/>
  <c r="BH53" i="19"/>
  <c r="C199" i="21" s="1"/>
  <c r="H53" i="20"/>
  <c r="BH45" i="19"/>
  <c r="C191" i="21" s="1"/>
  <c r="H45" i="20"/>
  <c r="BH42" i="19"/>
  <c r="C188" i="21" s="1"/>
  <c r="H42" i="20"/>
  <c r="BH28" i="19"/>
  <c r="C174" i="21" s="1"/>
  <c r="H28" i="20"/>
  <c r="BH32" i="19"/>
  <c r="C178" i="21" s="1"/>
  <c r="H32" i="20"/>
  <c r="BH41" i="19"/>
  <c r="C187" i="21" s="1"/>
  <c r="H41" i="20"/>
  <c r="BH19" i="19"/>
  <c r="C165" i="21" s="1"/>
  <c r="H19" i="20"/>
  <c r="BH22" i="19"/>
  <c r="C168" i="21" s="1"/>
  <c r="H22" i="20"/>
  <c r="H23" i="20"/>
  <c r="BH23" i="19"/>
  <c r="C169" i="21" s="1"/>
  <c r="H26" i="16"/>
  <c r="BH29" i="19"/>
  <c r="C175" i="21" s="1"/>
  <c r="H29" i="20"/>
  <c r="BH34" i="19"/>
  <c r="C180" i="21" s="1"/>
  <c r="H34" i="20"/>
  <c r="BH18" i="19"/>
  <c r="C164" i="21" s="1"/>
  <c r="H18" i="20"/>
  <c r="H35" i="18"/>
  <c r="BH44" i="17"/>
  <c r="C150" i="21" s="1"/>
  <c r="H44" i="18"/>
  <c r="BH31" i="17"/>
  <c r="C137" i="21" s="1"/>
  <c r="H31" i="18"/>
  <c r="BH36" i="17"/>
  <c r="C142" i="21" s="1"/>
  <c r="H36" i="18"/>
  <c r="BH37" i="17"/>
  <c r="C143" i="21" s="1"/>
  <c r="H37" i="18"/>
  <c r="BH50" i="17"/>
  <c r="C156" i="21" s="1"/>
  <c r="H50" i="18"/>
  <c r="BH49" i="17"/>
  <c r="C155" i="21" s="1"/>
  <c r="H49" i="18"/>
  <c r="BH30" i="17"/>
  <c r="C136" i="21" s="1"/>
  <c r="H30" i="18"/>
  <c r="BH19" i="17"/>
  <c r="C125" i="21" s="1"/>
  <c r="H19" i="18"/>
  <c r="BH21" i="17"/>
  <c r="C127" i="21" s="1"/>
  <c r="H21" i="18"/>
  <c r="BH43" i="17"/>
  <c r="C149" i="21" s="1"/>
  <c r="H43" i="18"/>
  <c r="BH55" i="17"/>
  <c r="C161" i="21" s="1"/>
  <c r="H55" i="18"/>
  <c r="BH52" i="17"/>
  <c r="C158" i="21" s="1"/>
  <c r="H52" i="18"/>
  <c r="BH34" i="17"/>
  <c r="C140" i="21" s="1"/>
  <c r="H34" i="18"/>
  <c r="H41" i="16"/>
  <c r="H28" i="16"/>
  <c r="BH26" i="17"/>
  <c r="C132" i="21" s="1"/>
  <c r="H26" i="18"/>
  <c r="BH41" i="17"/>
  <c r="C147" i="21" s="1"/>
  <c r="H41" i="18"/>
  <c r="BH28" i="17"/>
  <c r="C134" i="21" s="1"/>
  <c r="H28" i="18"/>
  <c r="BH32" i="17"/>
  <c r="C138" i="21" s="1"/>
  <c r="H32" i="18"/>
  <c r="BH47" i="17"/>
  <c r="C153" i="21" s="1"/>
  <c r="H47" i="18"/>
  <c r="BH42" i="17"/>
  <c r="C148" i="21" s="1"/>
  <c r="H42" i="18"/>
  <c r="BH48" i="17"/>
  <c r="C154" i="21" s="1"/>
  <c r="H48" i="18"/>
  <c r="H18" i="14"/>
  <c r="BH29" i="17"/>
  <c r="C135" i="21" s="1"/>
  <c r="H29" i="18"/>
  <c r="BH46" i="17"/>
  <c r="C152" i="21" s="1"/>
  <c r="H46" i="18"/>
  <c r="BH16" i="17"/>
  <c r="C122" i="21" s="1"/>
  <c r="H16" i="18"/>
  <c r="BH39" i="17"/>
  <c r="C145" i="21" s="1"/>
  <c r="H39" i="18"/>
  <c r="BH45" i="17"/>
  <c r="C151" i="21" s="1"/>
  <c r="H45" i="18"/>
  <c r="BH53" i="17"/>
  <c r="C159" i="21" s="1"/>
  <c r="H53" i="18"/>
  <c r="BH40" i="17"/>
  <c r="C146" i="21" s="1"/>
  <c r="H40" i="18"/>
  <c r="BH27" i="17"/>
  <c r="C133" i="21" s="1"/>
  <c r="H27" i="18"/>
  <c r="H54" i="14"/>
  <c r="BH22" i="17"/>
  <c r="C128" i="21" s="1"/>
  <c r="H22" i="18"/>
  <c r="BH20" i="17"/>
  <c r="C126" i="21" s="1"/>
  <c r="H20" i="18"/>
  <c r="BH17" i="17"/>
  <c r="C123" i="21" s="1"/>
  <c r="H17" i="18"/>
  <c r="H55" i="16"/>
  <c r="BH27" i="15"/>
  <c r="C93" i="21" s="1"/>
  <c r="H27" i="16"/>
  <c r="BH29" i="15"/>
  <c r="C95" i="21" s="1"/>
  <c r="H29" i="16"/>
  <c r="BH54" i="15"/>
  <c r="C120" i="21" s="1"/>
  <c r="H54" i="16"/>
  <c r="BH24" i="15"/>
  <c r="C90" i="21" s="1"/>
  <c r="H24" i="16"/>
  <c r="BH52" i="15"/>
  <c r="C118" i="21" s="1"/>
  <c r="H52" i="16"/>
  <c r="BH30" i="15"/>
  <c r="C96" i="21" s="1"/>
  <c r="H30" i="16"/>
  <c r="BH36" i="15"/>
  <c r="C102" i="21" s="1"/>
  <c r="H36" i="16"/>
  <c r="BH49" i="15"/>
  <c r="C115" i="21" s="1"/>
  <c r="H49" i="16"/>
  <c r="BH35" i="15"/>
  <c r="C101" i="21" s="1"/>
  <c r="H35" i="16"/>
  <c r="BH45" i="15"/>
  <c r="C111" i="21" s="1"/>
  <c r="H45" i="16"/>
  <c r="BH48" i="15"/>
  <c r="C114" i="21" s="1"/>
  <c r="H48" i="16"/>
  <c r="BH37" i="15"/>
  <c r="C103" i="21" s="1"/>
  <c r="H37" i="16"/>
  <c r="BH53" i="15"/>
  <c r="C119" i="21" s="1"/>
  <c r="H53" i="16"/>
  <c r="BH20" i="15"/>
  <c r="C86" i="21" s="1"/>
  <c r="H20" i="16"/>
  <c r="BH19" i="15"/>
  <c r="C85" i="21" s="1"/>
  <c r="H19" i="16"/>
  <c r="BH42" i="15"/>
  <c r="C108" i="21" s="1"/>
  <c r="H42" i="16"/>
  <c r="BH33" i="15"/>
  <c r="C99" i="21" s="1"/>
  <c r="H33" i="16"/>
  <c r="BH40" i="15"/>
  <c r="C106" i="21" s="1"/>
  <c r="H40" i="16"/>
  <c r="BH17" i="15"/>
  <c r="C83" i="21" s="1"/>
  <c r="H17" i="16"/>
  <c r="BH22" i="15"/>
  <c r="C88" i="21" s="1"/>
  <c r="H22" i="16"/>
  <c r="BH21" i="15"/>
  <c r="C87" i="21" s="1"/>
  <c r="H21" i="16"/>
  <c r="BH51" i="15"/>
  <c r="C117" i="21" s="1"/>
  <c r="H51" i="16"/>
  <c r="BH46" i="15"/>
  <c r="C112" i="21" s="1"/>
  <c r="H46" i="16"/>
  <c r="BH18" i="15"/>
  <c r="C84" i="21" s="1"/>
  <c r="H18" i="16"/>
  <c r="BH50" i="15"/>
  <c r="C116" i="21" s="1"/>
  <c r="H50" i="16"/>
  <c r="BH25" i="15"/>
  <c r="C91" i="21" s="1"/>
  <c r="H25" i="16"/>
  <c r="BH43" i="15"/>
  <c r="C109" i="21" s="1"/>
  <c r="H43" i="16"/>
  <c r="BH32" i="15"/>
  <c r="C98" i="21" s="1"/>
  <c r="H32" i="16"/>
  <c r="BH34" i="15"/>
  <c r="C100" i="21" s="1"/>
  <c r="H34" i="16"/>
  <c r="BH16" i="15"/>
  <c r="C82" i="21" s="1"/>
  <c r="H16" i="16"/>
  <c r="BH39" i="15"/>
  <c r="C105" i="21" s="1"/>
  <c r="H39" i="16"/>
  <c r="H36" i="14"/>
  <c r="BH34" i="13"/>
  <c r="C60" i="21" s="1"/>
  <c r="H34" i="14"/>
  <c r="BH24" i="13"/>
  <c r="C50" i="21" s="1"/>
  <c r="H24" i="14"/>
  <c r="BH31" i="13"/>
  <c r="C57" i="21" s="1"/>
  <c r="H31" i="14"/>
  <c r="BH39" i="13"/>
  <c r="C65" i="21" s="1"/>
  <c r="H39" i="14"/>
  <c r="BH22" i="13"/>
  <c r="C48" i="21" s="1"/>
  <c r="H22" i="14"/>
  <c r="BH21" i="13"/>
  <c r="C47" i="21" s="1"/>
  <c r="H21" i="14"/>
  <c r="BH44" i="13"/>
  <c r="C70" i="21" s="1"/>
  <c r="H44" i="14"/>
  <c r="BH47" i="13"/>
  <c r="C73" i="21" s="1"/>
  <c r="H47" i="14"/>
  <c r="BH53" i="13"/>
  <c r="C79" i="21" s="1"/>
  <c r="H53" i="14"/>
  <c r="BH48" i="13"/>
  <c r="C74" i="21" s="1"/>
  <c r="H48" i="14"/>
  <c r="BH35" i="13"/>
  <c r="C61" i="21" s="1"/>
  <c r="H35" i="14"/>
  <c r="BH19" i="13"/>
  <c r="C45" i="21" s="1"/>
  <c r="H19" i="14"/>
  <c r="BH17" i="13"/>
  <c r="C43" i="21" s="1"/>
  <c r="H17" i="14"/>
  <c r="BH43" i="13"/>
  <c r="C69" i="21" s="1"/>
  <c r="H43" i="14"/>
  <c r="BH33" i="13"/>
  <c r="C59" i="21" s="1"/>
  <c r="H33" i="14"/>
  <c r="BH28" i="13"/>
  <c r="C54" i="21" s="1"/>
  <c r="H28" i="14"/>
  <c r="BH29" i="13"/>
  <c r="C55" i="21" s="1"/>
  <c r="H29" i="14"/>
  <c r="BH46" i="13"/>
  <c r="C72" i="21" s="1"/>
  <c r="H46" i="14"/>
  <c r="BH16" i="13"/>
  <c r="C42" i="21" s="1"/>
  <c r="H16" i="14"/>
  <c r="BH37" i="13"/>
  <c r="C63" i="21" s="1"/>
  <c r="H37" i="14"/>
  <c r="BH40" i="13"/>
  <c r="C66" i="21" s="1"/>
  <c r="H40" i="14"/>
  <c r="BH25" i="13"/>
  <c r="C51" i="21" s="1"/>
  <c r="H25" i="14"/>
  <c r="BH42" i="13"/>
  <c r="C68" i="21" s="1"/>
  <c r="H42" i="14"/>
  <c r="BH50" i="13"/>
  <c r="C76" i="21" s="1"/>
  <c r="H50" i="14"/>
  <c r="BH30" i="13"/>
  <c r="C56" i="21" s="1"/>
  <c r="H30" i="14"/>
  <c r="BH45" i="13"/>
  <c r="C71" i="21" s="1"/>
  <c r="H45" i="14"/>
  <c r="BH27" i="13"/>
  <c r="C53" i="21" s="1"/>
  <c r="H27" i="14"/>
  <c r="BH20" i="13"/>
  <c r="C46" i="21" s="1"/>
  <c r="H20" i="14"/>
  <c r="BH32" i="13"/>
  <c r="C58" i="21" s="1"/>
  <c r="H32" i="14"/>
  <c r="BH41" i="13"/>
  <c r="C67" i="21" s="1"/>
  <c r="H41" i="14"/>
  <c r="BH26" i="13"/>
  <c r="C52" i="21" s="1"/>
  <c r="H26" i="14"/>
  <c r="BH51" i="13"/>
  <c r="C77" i="21" s="1"/>
  <c r="H51" i="14"/>
  <c r="AG17" i="3"/>
  <c r="AH17" i="3"/>
  <c r="AI17" i="3"/>
  <c r="AJ17" i="3"/>
  <c r="AK17" i="3"/>
  <c r="AL17" i="3"/>
  <c r="AM17" i="3"/>
  <c r="AN17" i="3"/>
  <c r="AO17" i="3"/>
  <c r="AQ17" i="3"/>
  <c r="AR17" i="3"/>
  <c r="AS17" i="3"/>
  <c r="AT17" i="3"/>
  <c r="AU17" i="3"/>
  <c r="AV17" i="3"/>
  <c r="BA17" i="3" s="1"/>
  <c r="AW17" i="3"/>
  <c r="AX17" i="3"/>
  <c r="AY17" i="3"/>
  <c r="AZ17" i="3"/>
  <c r="AG18" i="3"/>
  <c r="AH18" i="3"/>
  <c r="AI18" i="3"/>
  <c r="AJ18" i="3"/>
  <c r="AK18" i="3"/>
  <c r="AL18" i="3"/>
  <c r="AM18" i="3"/>
  <c r="AN18" i="3"/>
  <c r="AO18" i="3"/>
  <c r="AQ18" i="3"/>
  <c r="AR18" i="3"/>
  <c r="AS18" i="3"/>
  <c r="AT18" i="3"/>
  <c r="AU18" i="3"/>
  <c r="AV18" i="3"/>
  <c r="AW18" i="3"/>
  <c r="AX18" i="3"/>
  <c r="AY18" i="3"/>
  <c r="AZ18" i="3"/>
  <c r="AG19" i="3"/>
  <c r="AH19" i="3"/>
  <c r="AI19" i="3"/>
  <c r="AJ19" i="3"/>
  <c r="AK19" i="3"/>
  <c r="AL19" i="3"/>
  <c r="AM19" i="3"/>
  <c r="AN19" i="3"/>
  <c r="AO19" i="3"/>
  <c r="AQ19" i="3"/>
  <c r="AR19" i="3"/>
  <c r="AS19" i="3"/>
  <c r="AT19" i="3"/>
  <c r="AU19" i="3"/>
  <c r="AV19" i="3"/>
  <c r="BA19" i="3" s="1"/>
  <c r="AW19" i="3"/>
  <c r="AX19" i="3"/>
  <c r="AY19" i="3"/>
  <c r="AZ19" i="3"/>
  <c r="AG20" i="3"/>
  <c r="AH20" i="3"/>
  <c r="AI20" i="3"/>
  <c r="AJ20" i="3"/>
  <c r="AK20" i="3"/>
  <c r="AL20" i="3"/>
  <c r="AM20" i="3"/>
  <c r="AN20" i="3"/>
  <c r="AO20" i="3"/>
  <c r="AQ20" i="3"/>
  <c r="AR20" i="3"/>
  <c r="AS20" i="3"/>
  <c r="AT20" i="3"/>
  <c r="AU20" i="3"/>
  <c r="AV20" i="3"/>
  <c r="AW20" i="3"/>
  <c r="AX20" i="3"/>
  <c r="AY20" i="3"/>
  <c r="AZ20" i="3"/>
  <c r="AG21" i="3"/>
  <c r="AH21" i="3"/>
  <c r="AI21" i="3"/>
  <c r="AJ21" i="3"/>
  <c r="AK21" i="3"/>
  <c r="AL21" i="3"/>
  <c r="AM21" i="3"/>
  <c r="AN21" i="3"/>
  <c r="AO21" i="3"/>
  <c r="AQ21" i="3"/>
  <c r="AR21" i="3"/>
  <c r="AS21" i="3"/>
  <c r="AT21" i="3"/>
  <c r="AU21" i="3"/>
  <c r="AV21" i="3"/>
  <c r="AW21" i="3"/>
  <c r="AX21" i="3"/>
  <c r="AY21" i="3"/>
  <c r="AZ21" i="3"/>
  <c r="AG22" i="3"/>
  <c r="AH22" i="3"/>
  <c r="AI22" i="3"/>
  <c r="AJ22" i="3"/>
  <c r="AK22" i="3"/>
  <c r="AL22" i="3"/>
  <c r="AM22" i="3"/>
  <c r="AN22" i="3"/>
  <c r="AO22" i="3"/>
  <c r="AQ22" i="3"/>
  <c r="AR22" i="3"/>
  <c r="AS22" i="3"/>
  <c r="AT22" i="3"/>
  <c r="AU22" i="3"/>
  <c r="AV22" i="3"/>
  <c r="AW22" i="3"/>
  <c r="AX22" i="3"/>
  <c r="AY22" i="3"/>
  <c r="AZ22" i="3"/>
  <c r="AG23" i="3"/>
  <c r="AH23" i="3"/>
  <c r="AI23" i="3"/>
  <c r="AJ23" i="3"/>
  <c r="AK23" i="3"/>
  <c r="AL23" i="3"/>
  <c r="AM23" i="3"/>
  <c r="AN23" i="3"/>
  <c r="AO23" i="3"/>
  <c r="AQ23" i="3"/>
  <c r="AR23" i="3"/>
  <c r="AS23" i="3"/>
  <c r="AT23" i="3"/>
  <c r="AU23" i="3"/>
  <c r="AV23" i="3"/>
  <c r="BA23" i="3" s="1"/>
  <c r="AW23" i="3"/>
  <c r="AX23" i="3"/>
  <c r="AY23" i="3"/>
  <c r="AZ23" i="3"/>
  <c r="AG24" i="3"/>
  <c r="AH24" i="3"/>
  <c r="AI24" i="3"/>
  <c r="AJ24" i="3"/>
  <c r="AK24" i="3"/>
  <c r="AL24" i="3"/>
  <c r="AM24" i="3"/>
  <c r="AN24" i="3"/>
  <c r="AO24" i="3"/>
  <c r="AQ24" i="3"/>
  <c r="AR24" i="3"/>
  <c r="AS24" i="3"/>
  <c r="AT24" i="3"/>
  <c r="AU24" i="3"/>
  <c r="AV24" i="3"/>
  <c r="AW24" i="3"/>
  <c r="AX24" i="3"/>
  <c r="AY24" i="3"/>
  <c r="AZ24" i="3"/>
  <c r="AG25" i="3"/>
  <c r="AH25" i="3"/>
  <c r="AI25" i="3"/>
  <c r="AJ25" i="3"/>
  <c r="AK25" i="3"/>
  <c r="AL25" i="3"/>
  <c r="AM25" i="3"/>
  <c r="AN25" i="3"/>
  <c r="AO25" i="3"/>
  <c r="AQ25" i="3"/>
  <c r="AR25" i="3"/>
  <c r="AS25" i="3"/>
  <c r="AT25" i="3"/>
  <c r="AU25" i="3"/>
  <c r="AV25" i="3"/>
  <c r="BA25" i="3" s="1"/>
  <c r="AW25" i="3"/>
  <c r="AX25" i="3"/>
  <c r="AY25" i="3"/>
  <c r="AZ25" i="3"/>
  <c r="AG26" i="3"/>
  <c r="AH26" i="3"/>
  <c r="AI26" i="3"/>
  <c r="AJ26" i="3"/>
  <c r="AK26" i="3"/>
  <c r="AL26" i="3"/>
  <c r="AM26" i="3"/>
  <c r="AN26" i="3"/>
  <c r="AO26" i="3"/>
  <c r="AQ26" i="3"/>
  <c r="AR26" i="3"/>
  <c r="AS26" i="3"/>
  <c r="AT26" i="3"/>
  <c r="AU26" i="3"/>
  <c r="AV26" i="3"/>
  <c r="AW26" i="3"/>
  <c r="AX26" i="3"/>
  <c r="AY26" i="3"/>
  <c r="AZ26" i="3"/>
  <c r="AG27" i="3"/>
  <c r="AH27" i="3"/>
  <c r="AI27" i="3"/>
  <c r="AJ27" i="3"/>
  <c r="AK27" i="3"/>
  <c r="AL27" i="3"/>
  <c r="AM27" i="3"/>
  <c r="AN27" i="3"/>
  <c r="AO27" i="3"/>
  <c r="AQ27" i="3"/>
  <c r="AR27" i="3"/>
  <c r="AS27" i="3"/>
  <c r="AT27" i="3"/>
  <c r="AU27" i="3"/>
  <c r="AV27" i="3"/>
  <c r="AW27" i="3"/>
  <c r="AX27" i="3"/>
  <c r="AY27" i="3"/>
  <c r="AZ27" i="3"/>
  <c r="AG28" i="3"/>
  <c r="AH28" i="3"/>
  <c r="AI28" i="3"/>
  <c r="AJ28" i="3"/>
  <c r="AK28" i="3"/>
  <c r="AL28" i="3"/>
  <c r="AM28" i="3"/>
  <c r="AN28" i="3"/>
  <c r="AO28" i="3"/>
  <c r="AQ28" i="3"/>
  <c r="AR28" i="3"/>
  <c r="AS28" i="3"/>
  <c r="AT28" i="3"/>
  <c r="AU28" i="3"/>
  <c r="AV28" i="3"/>
  <c r="BA28" i="3" s="1"/>
  <c r="AW28" i="3"/>
  <c r="AX28" i="3"/>
  <c r="AY28" i="3"/>
  <c r="AZ28" i="3"/>
  <c r="AG29" i="3"/>
  <c r="AH29" i="3"/>
  <c r="AI29" i="3"/>
  <c r="AJ29" i="3"/>
  <c r="AK29" i="3"/>
  <c r="AL29" i="3"/>
  <c r="AM29" i="3"/>
  <c r="AN29" i="3"/>
  <c r="AO29" i="3"/>
  <c r="AQ29" i="3"/>
  <c r="AR29" i="3"/>
  <c r="AS29" i="3"/>
  <c r="AT29" i="3"/>
  <c r="AU29" i="3"/>
  <c r="AV29" i="3"/>
  <c r="BA29" i="3" s="1"/>
  <c r="AW29" i="3"/>
  <c r="AX29" i="3"/>
  <c r="AY29" i="3"/>
  <c r="AZ29" i="3"/>
  <c r="AG30" i="3"/>
  <c r="AH30" i="3"/>
  <c r="AI30" i="3"/>
  <c r="AJ30" i="3"/>
  <c r="AK30" i="3"/>
  <c r="AL30" i="3"/>
  <c r="AM30" i="3"/>
  <c r="AN30" i="3"/>
  <c r="AO30" i="3"/>
  <c r="AQ30" i="3"/>
  <c r="AR30" i="3"/>
  <c r="AS30" i="3"/>
  <c r="AT30" i="3"/>
  <c r="AU30" i="3"/>
  <c r="AV30" i="3"/>
  <c r="AW30" i="3"/>
  <c r="AX30" i="3"/>
  <c r="AY30" i="3"/>
  <c r="AZ30" i="3"/>
  <c r="AG31" i="3"/>
  <c r="AH31" i="3"/>
  <c r="AI31" i="3"/>
  <c r="AJ31" i="3"/>
  <c r="AK31" i="3"/>
  <c r="AL31" i="3"/>
  <c r="AM31" i="3"/>
  <c r="AN31" i="3"/>
  <c r="AO31" i="3"/>
  <c r="AQ31" i="3"/>
  <c r="AR31" i="3"/>
  <c r="AS31" i="3"/>
  <c r="AT31" i="3"/>
  <c r="AU31" i="3"/>
  <c r="AV31" i="3"/>
  <c r="BA31" i="3" s="1"/>
  <c r="AW31" i="3"/>
  <c r="AX31" i="3"/>
  <c r="AY31" i="3"/>
  <c r="AZ31" i="3"/>
  <c r="AG32" i="3"/>
  <c r="AH32" i="3"/>
  <c r="AI32" i="3"/>
  <c r="AJ32" i="3"/>
  <c r="AK32" i="3"/>
  <c r="AL32" i="3"/>
  <c r="AM32" i="3"/>
  <c r="AN32" i="3"/>
  <c r="AO32" i="3"/>
  <c r="AQ32" i="3"/>
  <c r="AR32" i="3"/>
  <c r="AS32" i="3"/>
  <c r="AT32" i="3"/>
  <c r="AU32" i="3"/>
  <c r="AV32" i="3"/>
  <c r="BA32" i="3" s="1"/>
  <c r="AW32" i="3"/>
  <c r="AX32" i="3"/>
  <c r="AY32" i="3"/>
  <c r="AZ32" i="3"/>
  <c r="AG33" i="3"/>
  <c r="AH33" i="3"/>
  <c r="AI33" i="3"/>
  <c r="AJ33" i="3"/>
  <c r="AK33" i="3"/>
  <c r="AL33" i="3"/>
  <c r="AM33" i="3"/>
  <c r="AN33" i="3"/>
  <c r="AO33" i="3"/>
  <c r="AQ33" i="3"/>
  <c r="AR33" i="3"/>
  <c r="AS33" i="3"/>
  <c r="AT33" i="3"/>
  <c r="AU33" i="3"/>
  <c r="AV33" i="3"/>
  <c r="BA33" i="3" s="1"/>
  <c r="AW33" i="3"/>
  <c r="AX33" i="3"/>
  <c r="AY33" i="3"/>
  <c r="AZ33" i="3"/>
  <c r="AG34" i="3"/>
  <c r="AH34" i="3"/>
  <c r="AI34" i="3"/>
  <c r="AJ34" i="3"/>
  <c r="AK34" i="3"/>
  <c r="AL34" i="3"/>
  <c r="AM34" i="3"/>
  <c r="AN34" i="3"/>
  <c r="AO34" i="3"/>
  <c r="AQ34" i="3"/>
  <c r="AR34" i="3"/>
  <c r="AS34" i="3"/>
  <c r="AT34" i="3"/>
  <c r="AU34" i="3"/>
  <c r="AV34" i="3"/>
  <c r="BA34" i="3" s="1"/>
  <c r="AW34" i="3"/>
  <c r="AX34" i="3"/>
  <c r="AY34" i="3"/>
  <c r="AZ34" i="3"/>
  <c r="AG35" i="3"/>
  <c r="AH35" i="3"/>
  <c r="AI35" i="3"/>
  <c r="AJ35" i="3"/>
  <c r="AK35" i="3"/>
  <c r="AL35" i="3"/>
  <c r="AM35" i="3"/>
  <c r="AN35" i="3"/>
  <c r="AO35" i="3"/>
  <c r="AQ35" i="3"/>
  <c r="AR35" i="3"/>
  <c r="AS35" i="3"/>
  <c r="AT35" i="3"/>
  <c r="AU35" i="3"/>
  <c r="AV35" i="3"/>
  <c r="BA35" i="3" s="1"/>
  <c r="AW35" i="3"/>
  <c r="AX35" i="3"/>
  <c r="AY35" i="3"/>
  <c r="AZ35" i="3"/>
  <c r="AG36" i="3"/>
  <c r="AH36" i="3"/>
  <c r="AI36" i="3"/>
  <c r="AJ36" i="3"/>
  <c r="AK36" i="3"/>
  <c r="AL36" i="3"/>
  <c r="AM36" i="3"/>
  <c r="AN36" i="3"/>
  <c r="AO36" i="3"/>
  <c r="AQ36" i="3"/>
  <c r="AR36" i="3"/>
  <c r="AS36" i="3"/>
  <c r="AT36" i="3"/>
  <c r="AU36" i="3"/>
  <c r="AV36" i="3"/>
  <c r="BA36" i="3" s="1"/>
  <c r="AW36" i="3"/>
  <c r="AX36" i="3"/>
  <c r="AY36" i="3"/>
  <c r="AZ36" i="3"/>
  <c r="AG37" i="3"/>
  <c r="AH37" i="3"/>
  <c r="AI37" i="3"/>
  <c r="AJ37" i="3"/>
  <c r="AK37" i="3"/>
  <c r="AL37" i="3"/>
  <c r="AM37" i="3"/>
  <c r="AN37" i="3"/>
  <c r="AO37" i="3"/>
  <c r="AQ37" i="3"/>
  <c r="AR37" i="3"/>
  <c r="AS37" i="3"/>
  <c r="AT37" i="3"/>
  <c r="AU37" i="3"/>
  <c r="AV37" i="3"/>
  <c r="BA37" i="3" s="1"/>
  <c r="AW37" i="3"/>
  <c r="AX37" i="3"/>
  <c r="AY37" i="3"/>
  <c r="AZ37" i="3"/>
  <c r="AG38" i="3"/>
  <c r="AH38" i="3"/>
  <c r="AI38" i="3"/>
  <c r="AJ38" i="3"/>
  <c r="AK38" i="3"/>
  <c r="AL38" i="3"/>
  <c r="AM38" i="3"/>
  <c r="AN38" i="3"/>
  <c r="AO38" i="3"/>
  <c r="AQ38" i="3"/>
  <c r="AR38" i="3"/>
  <c r="AS38" i="3"/>
  <c r="AT38" i="3"/>
  <c r="AU38" i="3"/>
  <c r="AV38" i="3"/>
  <c r="BA38" i="3" s="1"/>
  <c r="AW38" i="3"/>
  <c r="AX38" i="3"/>
  <c r="AY38" i="3"/>
  <c r="AZ38" i="3"/>
  <c r="AG39" i="3"/>
  <c r="AH39" i="3"/>
  <c r="AI39" i="3"/>
  <c r="AJ39" i="3"/>
  <c r="AK39" i="3"/>
  <c r="AL39" i="3"/>
  <c r="AM39" i="3"/>
  <c r="AN39" i="3"/>
  <c r="AO39" i="3"/>
  <c r="AQ39" i="3"/>
  <c r="AR39" i="3"/>
  <c r="AS39" i="3"/>
  <c r="AT39" i="3"/>
  <c r="AU39" i="3"/>
  <c r="AV39" i="3"/>
  <c r="BA39" i="3" s="1"/>
  <c r="AW39" i="3"/>
  <c r="AX39" i="3"/>
  <c r="AY39" i="3"/>
  <c r="AZ39" i="3"/>
  <c r="AG40" i="3"/>
  <c r="AH40" i="3"/>
  <c r="AI40" i="3"/>
  <c r="AJ40" i="3"/>
  <c r="AK40" i="3"/>
  <c r="AL40" i="3"/>
  <c r="AM40" i="3"/>
  <c r="AN40" i="3"/>
  <c r="AO40" i="3"/>
  <c r="AQ40" i="3"/>
  <c r="AR40" i="3"/>
  <c r="AS40" i="3"/>
  <c r="AT40" i="3"/>
  <c r="AU40" i="3"/>
  <c r="AV40" i="3"/>
  <c r="BA40" i="3" s="1"/>
  <c r="AW40" i="3"/>
  <c r="AX40" i="3"/>
  <c r="AY40" i="3"/>
  <c r="AZ40" i="3"/>
  <c r="AG41" i="3"/>
  <c r="AH41" i="3"/>
  <c r="AI41" i="3"/>
  <c r="AJ41" i="3"/>
  <c r="AK41" i="3"/>
  <c r="AL41" i="3"/>
  <c r="AM41" i="3"/>
  <c r="AN41" i="3"/>
  <c r="AO41" i="3"/>
  <c r="AQ41" i="3"/>
  <c r="AR41" i="3"/>
  <c r="AS41" i="3"/>
  <c r="AT41" i="3"/>
  <c r="AU41" i="3"/>
  <c r="AV41" i="3"/>
  <c r="AW41" i="3"/>
  <c r="AX41" i="3"/>
  <c r="AY41" i="3"/>
  <c r="AZ41" i="3"/>
  <c r="AG42" i="3"/>
  <c r="AH42" i="3"/>
  <c r="AI42" i="3"/>
  <c r="AJ42" i="3"/>
  <c r="AK42" i="3"/>
  <c r="AL42" i="3"/>
  <c r="AM42" i="3"/>
  <c r="AN42" i="3"/>
  <c r="AO42" i="3"/>
  <c r="AQ42" i="3"/>
  <c r="AR42" i="3"/>
  <c r="AS42" i="3"/>
  <c r="AT42" i="3"/>
  <c r="AU42" i="3"/>
  <c r="AV42" i="3"/>
  <c r="AW42" i="3"/>
  <c r="AX42" i="3"/>
  <c r="AY42" i="3"/>
  <c r="AZ42" i="3"/>
  <c r="AG43" i="3"/>
  <c r="AH43" i="3"/>
  <c r="AI43" i="3"/>
  <c r="AJ43" i="3"/>
  <c r="AK43" i="3"/>
  <c r="AL43" i="3"/>
  <c r="AM43" i="3"/>
  <c r="AN43" i="3"/>
  <c r="AO43" i="3"/>
  <c r="AQ43" i="3"/>
  <c r="AR43" i="3"/>
  <c r="AS43" i="3"/>
  <c r="AT43" i="3"/>
  <c r="AU43" i="3"/>
  <c r="AV43" i="3"/>
  <c r="BA43" i="3" s="1"/>
  <c r="AW43" i="3"/>
  <c r="AX43" i="3"/>
  <c r="AY43" i="3"/>
  <c r="AZ43" i="3"/>
  <c r="AG44" i="3"/>
  <c r="AH44" i="3"/>
  <c r="AI44" i="3"/>
  <c r="AJ44" i="3"/>
  <c r="AK44" i="3"/>
  <c r="AL44" i="3"/>
  <c r="AM44" i="3"/>
  <c r="AN44" i="3"/>
  <c r="AO44" i="3"/>
  <c r="AQ44" i="3"/>
  <c r="AR44" i="3"/>
  <c r="AS44" i="3"/>
  <c r="AT44" i="3"/>
  <c r="AU44" i="3"/>
  <c r="AV44" i="3"/>
  <c r="AW44" i="3"/>
  <c r="AX44" i="3"/>
  <c r="AY44" i="3"/>
  <c r="AZ44" i="3"/>
  <c r="AG45" i="3"/>
  <c r="AH45" i="3"/>
  <c r="AI45" i="3"/>
  <c r="AJ45" i="3"/>
  <c r="AK45" i="3"/>
  <c r="AL45" i="3"/>
  <c r="AM45" i="3"/>
  <c r="AN45" i="3"/>
  <c r="AO45" i="3"/>
  <c r="AQ45" i="3"/>
  <c r="AR45" i="3"/>
  <c r="AS45" i="3"/>
  <c r="AT45" i="3"/>
  <c r="AU45" i="3"/>
  <c r="AV45" i="3"/>
  <c r="AW45" i="3"/>
  <c r="AX45" i="3"/>
  <c r="AY45" i="3"/>
  <c r="AZ45" i="3"/>
  <c r="AG46" i="3"/>
  <c r="AH46" i="3"/>
  <c r="AI46" i="3"/>
  <c r="AJ46" i="3"/>
  <c r="AK46" i="3"/>
  <c r="AL46" i="3"/>
  <c r="AM46" i="3"/>
  <c r="AN46" i="3"/>
  <c r="AO46" i="3"/>
  <c r="AQ46" i="3"/>
  <c r="AR46" i="3"/>
  <c r="AS46" i="3"/>
  <c r="AT46" i="3"/>
  <c r="AU46" i="3"/>
  <c r="AV46" i="3"/>
  <c r="AW46" i="3"/>
  <c r="AX46" i="3"/>
  <c r="AY46" i="3"/>
  <c r="AZ46" i="3"/>
  <c r="AG47" i="3"/>
  <c r="AH47" i="3"/>
  <c r="AI47" i="3"/>
  <c r="AJ47" i="3"/>
  <c r="AK47" i="3"/>
  <c r="AL47" i="3"/>
  <c r="AM47" i="3"/>
  <c r="AN47" i="3"/>
  <c r="AO47" i="3"/>
  <c r="AQ47" i="3"/>
  <c r="AR47" i="3"/>
  <c r="AS47" i="3"/>
  <c r="AT47" i="3"/>
  <c r="AU47" i="3"/>
  <c r="AV47" i="3"/>
  <c r="BA47" i="3" s="1"/>
  <c r="AW47" i="3"/>
  <c r="AX47" i="3"/>
  <c r="AY47" i="3"/>
  <c r="AZ47" i="3"/>
  <c r="AG48" i="3"/>
  <c r="AH48" i="3"/>
  <c r="AI48" i="3"/>
  <c r="AJ48" i="3"/>
  <c r="AK48" i="3"/>
  <c r="AL48" i="3"/>
  <c r="AM48" i="3"/>
  <c r="AN48" i="3"/>
  <c r="AO48" i="3"/>
  <c r="AQ48" i="3"/>
  <c r="AR48" i="3"/>
  <c r="AS48" i="3"/>
  <c r="AT48" i="3"/>
  <c r="AU48" i="3"/>
  <c r="AV48" i="3"/>
  <c r="AW48" i="3"/>
  <c r="AX48" i="3"/>
  <c r="AY48" i="3"/>
  <c r="AZ48" i="3"/>
  <c r="AG49" i="3"/>
  <c r="AH49" i="3"/>
  <c r="AI49" i="3"/>
  <c r="AJ49" i="3"/>
  <c r="AK49" i="3"/>
  <c r="AL49" i="3"/>
  <c r="AM49" i="3"/>
  <c r="AN49" i="3"/>
  <c r="AO49" i="3"/>
  <c r="AQ49" i="3"/>
  <c r="AR49" i="3"/>
  <c r="AS49" i="3"/>
  <c r="AT49" i="3"/>
  <c r="AU49" i="3"/>
  <c r="AV49" i="3"/>
  <c r="AW49" i="3"/>
  <c r="AX49" i="3"/>
  <c r="AY49" i="3"/>
  <c r="AZ49" i="3"/>
  <c r="AG50" i="3"/>
  <c r="AH50" i="3"/>
  <c r="AI50" i="3"/>
  <c r="AJ50" i="3"/>
  <c r="AK50" i="3"/>
  <c r="AL50" i="3"/>
  <c r="AM50" i="3"/>
  <c r="AN50" i="3"/>
  <c r="AO50" i="3"/>
  <c r="AQ50" i="3"/>
  <c r="AR50" i="3"/>
  <c r="AS50" i="3"/>
  <c r="AT50" i="3"/>
  <c r="AU50" i="3"/>
  <c r="AV50" i="3"/>
  <c r="AW50" i="3"/>
  <c r="AX50" i="3"/>
  <c r="AY50" i="3"/>
  <c r="AZ50" i="3"/>
  <c r="AG51" i="3"/>
  <c r="AH51" i="3"/>
  <c r="AI51" i="3"/>
  <c r="AJ51" i="3"/>
  <c r="AK51" i="3"/>
  <c r="AL51" i="3"/>
  <c r="AM51" i="3"/>
  <c r="AN51" i="3"/>
  <c r="AO51" i="3"/>
  <c r="AQ51" i="3"/>
  <c r="AR51" i="3"/>
  <c r="AS51" i="3"/>
  <c r="AT51" i="3"/>
  <c r="AU51" i="3"/>
  <c r="AV51" i="3"/>
  <c r="BA51" i="3" s="1"/>
  <c r="AW51" i="3"/>
  <c r="AX51" i="3"/>
  <c r="AY51" i="3"/>
  <c r="AZ51" i="3"/>
  <c r="AG52" i="3"/>
  <c r="AH52" i="3"/>
  <c r="AI52" i="3"/>
  <c r="AJ52" i="3"/>
  <c r="AK52" i="3"/>
  <c r="AL52" i="3"/>
  <c r="AM52" i="3"/>
  <c r="AN52" i="3"/>
  <c r="AO52" i="3"/>
  <c r="AQ52" i="3"/>
  <c r="AR52" i="3"/>
  <c r="AS52" i="3"/>
  <c r="AT52" i="3"/>
  <c r="AU52" i="3"/>
  <c r="AV52" i="3"/>
  <c r="AW52" i="3"/>
  <c r="AX52" i="3"/>
  <c r="AY52" i="3"/>
  <c r="AZ52" i="3"/>
  <c r="AG53" i="3"/>
  <c r="AH53" i="3"/>
  <c r="AI53" i="3"/>
  <c r="AJ53" i="3"/>
  <c r="AK53" i="3"/>
  <c r="AL53" i="3"/>
  <c r="AM53" i="3"/>
  <c r="AN53" i="3"/>
  <c r="AO53" i="3"/>
  <c r="AQ53" i="3"/>
  <c r="AR53" i="3"/>
  <c r="AS53" i="3"/>
  <c r="AT53" i="3"/>
  <c r="AU53" i="3"/>
  <c r="AV53" i="3"/>
  <c r="BA53" i="3" s="1"/>
  <c r="AW53" i="3"/>
  <c r="AX53" i="3"/>
  <c r="AY53" i="3"/>
  <c r="AZ53" i="3"/>
  <c r="AG54" i="3"/>
  <c r="AH54" i="3"/>
  <c r="AI54" i="3"/>
  <c r="AJ54" i="3"/>
  <c r="AK54" i="3"/>
  <c r="AL54" i="3"/>
  <c r="AM54" i="3"/>
  <c r="AN54" i="3"/>
  <c r="AO54" i="3"/>
  <c r="AQ54" i="3"/>
  <c r="AR54" i="3"/>
  <c r="AS54" i="3"/>
  <c r="AT54" i="3"/>
  <c r="AU54" i="3"/>
  <c r="AV54" i="3"/>
  <c r="AW54" i="3"/>
  <c r="AX54" i="3"/>
  <c r="AY54" i="3"/>
  <c r="AZ54" i="3"/>
  <c r="AG55" i="3"/>
  <c r="AH55" i="3"/>
  <c r="AI55" i="3"/>
  <c r="AJ55" i="3"/>
  <c r="AK55" i="3"/>
  <c r="AL55" i="3"/>
  <c r="AM55" i="3"/>
  <c r="AN55" i="3"/>
  <c r="AO55" i="3"/>
  <c r="AQ55" i="3"/>
  <c r="AR55" i="3"/>
  <c r="AS55" i="3"/>
  <c r="AT55" i="3"/>
  <c r="AU55" i="3"/>
  <c r="AV55" i="3"/>
  <c r="BA55" i="3" s="1"/>
  <c r="AW55" i="3"/>
  <c r="AX55" i="3"/>
  <c r="AY55" i="3"/>
  <c r="AZ55" i="3"/>
  <c r="BB31" i="3" l="1"/>
  <c r="K27" i="3"/>
  <c r="J27" i="3" s="1"/>
  <c r="BA27" i="3"/>
  <c r="BB27" i="3" s="1"/>
  <c r="BB23" i="3"/>
  <c r="BB47" i="3"/>
  <c r="BB55" i="3"/>
  <c r="BB39" i="3"/>
  <c r="BB37" i="3"/>
  <c r="BB29" i="3"/>
  <c r="BB34" i="3"/>
  <c r="BB38" i="3"/>
  <c r="BB53" i="3"/>
  <c r="BB32" i="3"/>
  <c r="BB40" i="3"/>
  <c r="BB51" i="3"/>
  <c r="BB19" i="3"/>
  <c r="BB43" i="3"/>
  <c r="BB35" i="3"/>
  <c r="BB36" i="3"/>
  <c r="BB28" i="3"/>
  <c r="BB33" i="3"/>
  <c r="BB17" i="3"/>
  <c r="BB25" i="3"/>
  <c r="AR16" i="3" l="1"/>
  <c r="AS16" i="3"/>
  <c r="AT16" i="3"/>
  <c r="AU16" i="3"/>
  <c r="AV16" i="3"/>
  <c r="BA16" i="3" s="1"/>
  <c r="AW16" i="3"/>
  <c r="AX16" i="3"/>
  <c r="AY16" i="3"/>
  <c r="AZ16" i="3"/>
  <c r="AH15" i="3"/>
  <c r="AI15" i="3"/>
  <c r="AJ15" i="3"/>
  <c r="AK15" i="3"/>
  <c r="AL15" i="3"/>
  <c r="AM15" i="3"/>
  <c r="AN15" i="3"/>
  <c r="AO15" i="3"/>
  <c r="AP15" i="3"/>
  <c r="AQ15" i="3"/>
  <c r="AR15" i="3"/>
  <c r="AS15" i="3"/>
  <c r="AT15" i="3"/>
  <c r="AU15" i="3"/>
  <c r="AV15" i="3"/>
  <c r="AW15" i="3"/>
  <c r="AX15" i="3"/>
  <c r="AY15" i="3"/>
  <c r="AZ15" i="3"/>
  <c r="BD15" i="3"/>
  <c r="BE15" i="3"/>
  <c r="BB16" i="3" l="1"/>
  <c r="AE16" i="3"/>
  <c r="G17" i="10"/>
  <c r="G18" i="10"/>
  <c r="G19" i="10"/>
  <c r="G20" i="10"/>
  <c r="G21" i="10"/>
  <c r="G22" i="10"/>
  <c r="G23" i="10"/>
  <c r="G24" i="10"/>
  <c r="G25" i="10"/>
  <c r="G26" i="10"/>
  <c r="G28" i="10"/>
  <c r="G29" i="10"/>
  <c r="G30" i="10"/>
  <c r="G32" i="10"/>
  <c r="G33" i="10"/>
  <c r="G34" i="10"/>
  <c r="G35" i="10"/>
  <c r="G36" i="10"/>
  <c r="G37" i="10"/>
  <c r="G38" i="10"/>
  <c r="G39" i="10"/>
  <c r="G40" i="10"/>
  <c r="G41" i="10"/>
  <c r="G42" i="10"/>
  <c r="G43" i="10"/>
  <c r="G44" i="10"/>
  <c r="G45" i="10"/>
  <c r="G46" i="10"/>
  <c r="G47" i="10"/>
  <c r="G48" i="10"/>
  <c r="G49" i="10"/>
  <c r="G50" i="10"/>
  <c r="G51" i="10"/>
  <c r="G52" i="10"/>
  <c r="G53" i="10"/>
  <c r="G54" i="10"/>
  <c r="G55" i="10"/>
  <c r="G16" i="10"/>
  <c r="F55" i="10"/>
  <c r="E55" i="10"/>
  <c r="D55" i="10"/>
  <c r="D54" i="10"/>
  <c r="F51" i="10"/>
  <c r="E51" i="10"/>
  <c r="D51" i="10"/>
  <c r="D50" i="10"/>
  <c r="F47" i="10"/>
  <c r="E47" i="10"/>
  <c r="D47" i="10"/>
  <c r="D46" i="10"/>
  <c r="F43" i="10"/>
  <c r="E43" i="10"/>
  <c r="D43" i="10"/>
  <c r="D42" i="10"/>
  <c r="F39" i="10"/>
  <c r="E39" i="10"/>
  <c r="D39" i="10"/>
  <c r="D38" i="10"/>
  <c r="F35" i="10"/>
  <c r="E35" i="10"/>
  <c r="D35" i="10"/>
  <c r="D34" i="10"/>
  <c r="F31" i="10"/>
  <c r="E31" i="10"/>
  <c r="D31" i="10"/>
  <c r="D30" i="10"/>
  <c r="F27" i="10"/>
  <c r="E27" i="10"/>
  <c r="D27" i="10"/>
  <c r="D26" i="10"/>
  <c r="F23" i="10"/>
  <c r="E23" i="10"/>
  <c r="D23" i="10"/>
  <c r="D22" i="10"/>
  <c r="D18" i="10"/>
  <c r="D52" i="10"/>
  <c r="D48" i="10"/>
  <c r="D44" i="10"/>
  <c r="D40" i="10"/>
  <c r="D36" i="10"/>
  <c r="D32" i="10"/>
  <c r="D28" i="10"/>
  <c r="D24" i="10"/>
  <c r="D20" i="10"/>
  <c r="C48" i="10"/>
  <c r="C44" i="10"/>
  <c r="C40" i="10"/>
  <c r="C36" i="10"/>
  <c r="C32" i="10"/>
  <c r="C28" i="10"/>
  <c r="C24" i="10"/>
  <c r="C20" i="10"/>
  <c r="B48" i="10"/>
  <c r="B44" i="10"/>
  <c r="B40" i="10"/>
  <c r="B36" i="10"/>
  <c r="B32" i="10"/>
  <c r="B28" i="10"/>
  <c r="B24" i="10"/>
  <c r="B20" i="10"/>
  <c r="A48" i="10"/>
  <c r="A44" i="10"/>
  <c r="A40" i="10"/>
  <c r="A36" i="10"/>
  <c r="A32" i="10"/>
  <c r="A28" i="10"/>
  <c r="A24" i="10"/>
  <c r="D19" i="10"/>
  <c r="E19" i="10"/>
  <c r="F19" i="10"/>
  <c r="D16" i="10"/>
  <c r="C16" i="10"/>
  <c r="B16" i="10"/>
  <c r="B9" i="10"/>
  <c r="C9" i="10"/>
  <c r="D9" i="10"/>
  <c r="F9" i="10"/>
  <c r="G9" i="10"/>
  <c r="B10" i="10"/>
  <c r="C10" i="10"/>
  <c r="D10" i="10"/>
  <c r="F10" i="10"/>
  <c r="G10" i="10"/>
  <c r="B11" i="10"/>
  <c r="C11" i="10"/>
  <c r="D11" i="10"/>
  <c r="F11" i="10"/>
  <c r="G11" i="10"/>
  <c r="B12" i="10"/>
  <c r="D12" i="10"/>
  <c r="E12" i="10"/>
  <c r="F12" i="10"/>
  <c r="C13" i="10"/>
  <c r="D13" i="10"/>
  <c r="E13" i="10"/>
  <c r="F13" i="10"/>
  <c r="G12" i="10"/>
  <c r="H13" i="10"/>
  <c r="B14" i="7" l="1"/>
  <c r="D14" i="7" s="1"/>
  <c r="F14" i="7" s="1"/>
  <c r="H14" i="7" s="1"/>
  <c r="I14" i="7" s="1"/>
  <c r="B27" i="7"/>
  <c r="D27" i="7" s="1"/>
  <c r="F27" i="7" s="1"/>
  <c r="H27" i="7" s="1"/>
  <c r="I27" i="7" s="1"/>
  <c r="B28" i="7"/>
  <c r="D28" i="7" s="1"/>
  <c r="F28" i="7" s="1"/>
  <c r="H28" i="7" s="1"/>
  <c r="I28" i="7" s="1"/>
  <c r="B39" i="7"/>
  <c r="D39" i="7" s="1"/>
  <c r="F39" i="7" s="1"/>
  <c r="H39" i="7" s="1"/>
  <c r="I39" i="7" s="1"/>
  <c r="BG17" i="3"/>
  <c r="B3" i="21" s="1"/>
  <c r="BG18" i="3"/>
  <c r="B4" i="21" s="1"/>
  <c r="BG19" i="3"/>
  <c r="B5" i="21" s="1"/>
  <c r="BG20" i="3"/>
  <c r="B6" i="21" s="1"/>
  <c r="BG21" i="3"/>
  <c r="B7" i="21" s="1"/>
  <c r="BG22" i="3"/>
  <c r="B8" i="21" s="1"/>
  <c r="BG23" i="3"/>
  <c r="B9" i="21" s="1"/>
  <c r="BG24" i="3"/>
  <c r="B10" i="21" s="1"/>
  <c r="BG25" i="3"/>
  <c r="B11" i="21" s="1"/>
  <c r="BG26" i="3"/>
  <c r="B12" i="21" s="1"/>
  <c r="BG27" i="3"/>
  <c r="B13" i="21" s="1"/>
  <c r="BG28" i="3"/>
  <c r="B14" i="21" s="1"/>
  <c r="BG29" i="3"/>
  <c r="B15" i="21" s="1"/>
  <c r="BG30" i="3"/>
  <c r="B16" i="21" s="1"/>
  <c r="BG31" i="3"/>
  <c r="B17" i="21" s="1"/>
  <c r="BG32" i="3"/>
  <c r="B18" i="21" s="1"/>
  <c r="BG33" i="3"/>
  <c r="B19" i="21" s="1"/>
  <c r="BG34" i="3"/>
  <c r="B20" i="21" s="1"/>
  <c r="BG35" i="3"/>
  <c r="B21" i="21" s="1"/>
  <c r="BG36" i="3"/>
  <c r="B22" i="21" s="1"/>
  <c r="BG37" i="3"/>
  <c r="B23" i="21" s="1"/>
  <c r="BG38" i="3"/>
  <c r="B24" i="21" s="1"/>
  <c r="BG39" i="3"/>
  <c r="B25" i="21" s="1"/>
  <c r="BG40" i="3"/>
  <c r="B26" i="21" s="1"/>
  <c r="BG41" i="3"/>
  <c r="B27" i="21" s="1"/>
  <c r="BG42" i="3"/>
  <c r="B28" i="21" s="1"/>
  <c r="BG43" i="3"/>
  <c r="B29" i="21" s="1"/>
  <c r="BG44" i="3"/>
  <c r="B30" i="21" s="1"/>
  <c r="BG45" i="3"/>
  <c r="B31" i="21" s="1"/>
  <c r="BG46" i="3"/>
  <c r="B32" i="21" s="1"/>
  <c r="BG47" i="3"/>
  <c r="B33" i="21" s="1"/>
  <c r="BG48" i="3"/>
  <c r="B34" i="21" s="1"/>
  <c r="BG49" i="3"/>
  <c r="B35" i="21" s="1"/>
  <c r="BG50" i="3"/>
  <c r="B36" i="21" s="1"/>
  <c r="BG51" i="3"/>
  <c r="B37" i="21" s="1"/>
  <c r="BG52" i="3"/>
  <c r="B38" i="21" s="1"/>
  <c r="BG53" i="3"/>
  <c r="B39" i="21" s="1"/>
  <c r="BG54" i="3"/>
  <c r="B40" i="21" s="1"/>
  <c r="BG55" i="3"/>
  <c r="B41" i="21" s="1"/>
  <c r="BG16" i="3"/>
  <c r="B2" i="21" s="1"/>
  <c r="B34" i="7" l="1"/>
  <c r="D34" i="7" s="1"/>
  <c r="F34" i="7" s="1"/>
  <c r="H34" i="7" s="1"/>
  <c r="I34" i="7" s="1"/>
  <c r="B33" i="7"/>
  <c r="D33" i="7" s="1"/>
  <c r="F33" i="7" s="1"/>
  <c r="H33" i="7" s="1"/>
  <c r="I33" i="7" s="1"/>
  <c r="B26" i="7"/>
  <c r="D26" i="7" s="1"/>
  <c r="F26" i="7" s="1"/>
  <c r="H26" i="7" s="1"/>
  <c r="I26" i="7" s="1"/>
  <c r="B31" i="7"/>
  <c r="D31" i="7" s="1"/>
  <c r="F31" i="7" s="1"/>
  <c r="H31" i="7" s="1"/>
  <c r="I31" i="7" s="1"/>
  <c r="B32" i="7"/>
  <c r="D32" i="7" s="1"/>
  <c r="F32" i="7" s="1"/>
  <c r="H32" i="7" s="1"/>
  <c r="I32" i="7" s="1"/>
  <c r="B41" i="7"/>
  <c r="D41" i="7" s="1"/>
  <c r="F41" i="7" s="1"/>
  <c r="H41" i="7" s="1"/>
  <c r="I41" i="7" s="1"/>
  <c r="B30" i="7"/>
  <c r="D30" i="7" s="1"/>
  <c r="F30" i="7" s="1"/>
  <c r="H30" i="7" s="1"/>
  <c r="I30" i="7" s="1"/>
  <c r="B40" i="7"/>
  <c r="D40" i="7" s="1"/>
  <c r="F40" i="7" s="1"/>
  <c r="H40" i="7" s="1"/>
  <c r="I40" i="7" s="1"/>
  <c r="B29" i="7"/>
  <c r="D29" i="7" s="1"/>
  <c r="F29" i="7" s="1"/>
  <c r="H29" i="7" s="1"/>
  <c r="I29" i="7" s="1"/>
  <c r="B22" i="7"/>
  <c r="D22" i="7" s="1"/>
  <c r="F22" i="7" s="1"/>
  <c r="H22" i="7" s="1"/>
  <c r="I22" i="7" s="1"/>
  <c r="B20" i="7"/>
  <c r="D20" i="7" s="1"/>
  <c r="F20" i="7" s="1"/>
  <c r="H20" i="7" s="1"/>
  <c r="I20" i="7" s="1"/>
  <c r="B19" i="7"/>
  <c r="D19" i="7" s="1"/>
  <c r="F19" i="7" s="1"/>
  <c r="H19" i="7" s="1"/>
  <c r="I19" i="7" s="1"/>
  <c r="B18" i="7"/>
  <c r="D18" i="7" s="1"/>
  <c r="F18" i="7" s="1"/>
  <c r="H18" i="7" s="1"/>
  <c r="I18" i="7" s="1"/>
  <c r="B12" i="7"/>
  <c r="D12" i="7" s="1"/>
  <c r="F12" i="7" s="1"/>
  <c r="H12" i="7" s="1"/>
  <c r="I12" i="7" s="1"/>
  <c r="B25" i="7"/>
  <c r="D25" i="7" s="1"/>
  <c r="F25" i="7" s="1"/>
  <c r="H25" i="7" s="1"/>
  <c r="I25" i="7" s="1"/>
  <c r="B17" i="7"/>
  <c r="D17" i="7" s="1"/>
  <c r="F17" i="7" s="1"/>
  <c r="H17" i="7" s="1"/>
  <c r="I17" i="7" s="1"/>
  <c r="B23" i="7"/>
  <c r="D23" i="7" s="1"/>
  <c r="F23" i="7" s="1"/>
  <c r="H23" i="7" s="1"/>
  <c r="I23" i="7" s="1"/>
  <c r="B24" i="7"/>
  <c r="D24" i="7" s="1"/>
  <c r="F24" i="7" s="1"/>
  <c r="H24" i="7" s="1"/>
  <c r="I24" i="7" s="1"/>
  <c r="B16" i="7"/>
  <c r="D16" i="7" s="1"/>
  <c r="F16" i="7" s="1"/>
  <c r="H16" i="7" s="1"/>
  <c r="I16" i="7" s="1"/>
  <c r="B15" i="7"/>
  <c r="D15" i="7" s="1"/>
  <c r="F15" i="7" s="1"/>
  <c r="H15" i="7" s="1"/>
  <c r="I15" i="7" s="1"/>
  <c r="B21" i="7"/>
  <c r="D21" i="7" s="1"/>
  <c r="F21" i="7" s="1"/>
  <c r="H21" i="7" s="1"/>
  <c r="I21" i="7" s="1"/>
  <c r="B13" i="7"/>
  <c r="D13" i="7" s="1"/>
  <c r="F13" i="7" s="1"/>
  <c r="H13" i="7" s="1"/>
  <c r="I13" i="7" s="1"/>
  <c r="M17" i="3" l="1"/>
  <c r="N17" i="3"/>
  <c r="O17" i="3"/>
  <c r="P17" i="3"/>
  <c r="Q17" i="3"/>
  <c r="R17" i="3"/>
  <c r="S17" i="3"/>
  <c r="T17" i="3"/>
  <c r="U17" i="3"/>
  <c r="M18" i="3"/>
  <c r="N18" i="3"/>
  <c r="O18" i="3"/>
  <c r="P18" i="3"/>
  <c r="Q18" i="3"/>
  <c r="R18" i="3"/>
  <c r="S18" i="3"/>
  <c r="T18" i="3"/>
  <c r="U18" i="3"/>
  <c r="M19" i="3"/>
  <c r="N19" i="3"/>
  <c r="O19" i="3"/>
  <c r="P19" i="3"/>
  <c r="Q19" i="3"/>
  <c r="R19" i="3"/>
  <c r="S19" i="3"/>
  <c r="T19" i="3"/>
  <c r="U19" i="3"/>
  <c r="M20" i="3"/>
  <c r="N20" i="3"/>
  <c r="O20" i="3"/>
  <c r="P20" i="3"/>
  <c r="Q20" i="3"/>
  <c r="R20" i="3"/>
  <c r="S20" i="3"/>
  <c r="T20" i="3"/>
  <c r="U20" i="3"/>
  <c r="M21" i="3"/>
  <c r="N21" i="3"/>
  <c r="O21" i="3"/>
  <c r="P21" i="3"/>
  <c r="Q21" i="3"/>
  <c r="S21" i="3"/>
  <c r="T21" i="3"/>
  <c r="U21" i="3"/>
  <c r="M22" i="3"/>
  <c r="N22" i="3"/>
  <c r="O22" i="3"/>
  <c r="P22" i="3"/>
  <c r="Q22" i="3"/>
  <c r="R22" i="3"/>
  <c r="S22" i="3"/>
  <c r="T22" i="3"/>
  <c r="U22" i="3"/>
  <c r="M23" i="3"/>
  <c r="N23" i="3"/>
  <c r="O23" i="3"/>
  <c r="P23" i="3"/>
  <c r="Q23" i="3"/>
  <c r="R23" i="3"/>
  <c r="S23" i="3"/>
  <c r="T23" i="3"/>
  <c r="U23" i="3"/>
  <c r="M24" i="3"/>
  <c r="N24" i="3"/>
  <c r="O24" i="3"/>
  <c r="P24" i="3"/>
  <c r="Q24" i="3"/>
  <c r="R24" i="3"/>
  <c r="S24" i="3"/>
  <c r="T24" i="3"/>
  <c r="U24" i="3"/>
  <c r="M25" i="3"/>
  <c r="N25" i="3"/>
  <c r="O25" i="3"/>
  <c r="P25" i="3"/>
  <c r="Q25" i="3"/>
  <c r="R25" i="3"/>
  <c r="S25" i="3"/>
  <c r="T25" i="3"/>
  <c r="U25" i="3"/>
  <c r="M26" i="3"/>
  <c r="N26" i="3"/>
  <c r="O26" i="3"/>
  <c r="P26" i="3"/>
  <c r="Q26" i="3"/>
  <c r="R26" i="3"/>
  <c r="S26" i="3"/>
  <c r="T26" i="3"/>
  <c r="U26" i="3"/>
  <c r="M27" i="3"/>
  <c r="N27" i="3"/>
  <c r="O27" i="3"/>
  <c r="P27" i="3"/>
  <c r="Q27" i="3"/>
  <c r="R27" i="3"/>
  <c r="S27" i="3"/>
  <c r="T27" i="3"/>
  <c r="U27" i="3"/>
  <c r="M28" i="3"/>
  <c r="N28" i="3"/>
  <c r="O28" i="3"/>
  <c r="P28" i="3"/>
  <c r="Q28" i="3"/>
  <c r="R28" i="3"/>
  <c r="S28" i="3"/>
  <c r="T28" i="3"/>
  <c r="U28" i="3"/>
  <c r="M29" i="3"/>
  <c r="N29" i="3"/>
  <c r="O29" i="3"/>
  <c r="P29" i="3"/>
  <c r="Q29" i="3"/>
  <c r="R29" i="3"/>
  <c r="S29" i="3"/>
  <c r="T29" i="3"/>
  <c r="U29" i="3"/>
  <c r="M30" i="3"/>
  <c r="N30" i="3"/>
  <c r="O30" i="3"/>
  <c r="P30" i="3"/>
  <c r="Q30" i="3"/>
  <c r="R30" i="3"/>
  <c r="S30" i="3"/>
  <c r="T30" i="3"/>
  <c r="U30" i="3"/>
  <c r="M31" i="3"/>
  <c r="N31" i="3"/>
  <c r="O31" i="3"/>
  <c r="P31" i="3"/>
  <c r="Q31" i="3"/>
  <c r="R31" i="3"/>
  <c r="S31" i="3"/>
  <c r="T31" i="3"/>
  <c r="U31" i="3"/>
  <c r="M32" i="3"/>
  <c r="N32" i="3"/>
  <c r="O32" i="3"/>
  <c r="P32" i="3"/>
  <c r="Q32" i="3"/>
  <c r="R32" i="3"/>
  <c r="S32" i="3"/>
  <c r="T32" i="3"/>
  <c r="U32" i="3"/>
  <c r="M33" i="3"/>
  <c r="N33" i="3"/>
  <c r="O33" i="3"/>
  <c r="P33" i="3"/>
  <c r="Q33" i="3"/>
  <c r="R33" i="3"/>
  <c r="S33" i="3"/>
  <c r="T33" i="3"/>
  <c r="U33" i="3"/>
  <c r="M34" i="3"/>
  <c r="N34" i="3"/>
  <c r="O34" i="3"/>
  <c r="P34" i="3"/>
  <c r="Q34" i="3"/>
  <c r="R34" i="3"/>
  <c r="S34" i="3"/>
  <c r="T34" i="3"/>
  <c r="U34" i="3"/>
  <c r="M35" i="3"/>
  <c r="N35" i="3"/>
  <c r="O35" i="3"/>
  <c r="P35" i="3"/>
  <c r="Q35" i="3"/>
  <c r="R35" i="3"/>
  <c r="S35" i="3"/>
  <c r="T35" i="3"/>
  <c r="U35" i="3"/>
  <c r="M36" i="3"/>
  <c r="N36" i="3"/>
  <c r="O36" i="3"/>
  <c r="P36" i="3"/>
  <c r="Q36" i="3"/>
  <c r="R36" i="3"/>
  <c r="S36" i="3"/>
  <c r="T36" i="3"/>
  <c r="U36" i="3"/>
  <c r="M37" i="3"/>
  <c r="N37" i="3"/>
  <c r="O37" i="3"/>
  <c r="P37" i="3"/>
  <c r="Q37" i="3"/>
  <c r="R37" i="3"/>
  <c r="S37" i="3"/>
  <c r="T37" i="3"/>
  <c r="U37" i="3"/>
  <c r="M38" i="3"/>
  <c r="N38" i="3"/>
  <c r="O38" i="3"/>
  <c r="P38" i="3"/>
  <c r="Q38" i="3"/>
  <c r="R38" i="3"/>
  <c r="S38" i="3"/>
  <c r="T38" i="3"/>
  <c r="U38" i="3"/>
  <c r="M39" i="3"/>
  <c r="N39" i="3"/>
  <c r="O39" i="3"/>
  <c r="P39" i="3"/>
  <c r="Q39" i="3"/>
  <c r="R39" i="3"/>
  <c r="S39" i="3"/>
  <c r="T39" i="3"/>
  <c r="U39" i="3"/>
  <c r="M40" i="3"/>
  <c r="N40" i="3"/>
  <c r="O40" i="3"/>
  <c r="P40" i="3"/>
  <c r="Q40" i="3"/>
  <c r="R40" i="3"/>
  <c r="S40" i="3"/>
  <c r="T40" i="3"/>
  <c r="U40" i="3"/>
  <c r="M41" i="3"/>
  <c r="N41" i="3"/>
  <c r="O41" i="3"/>
  <c r="P41" i="3"/>
  <c r="Q41" i="3"/>
  <c r="R41" i="3"/>
  <c r="S41" i="3"/>
  <c r="T41" i="3"/>
  <c r="U41" i="3"/>
  <c r="M42" i="3"/>
  <c r="N42" i="3"/>
  <c r="O42" i="3"/>
  <c r="P42" i="3"/>
  <c r="Q42" i="3"/>
  <c r="R42" i="3"/>
  <c r="S42" i="3"/>
  <c r="T42" i="3"/>
  <c r="U42" i="3"/>
  <c r="M43" i="3"/>
  <c r="N43" i="3"/>
  <c r="O43" i="3"/>
  <c r="P43" i="3"/>
  <c r="Q43" i="3"/>
  <c r="R43" i="3"/>
  <c r="S43" i="3"/>
  <c r="T43" i="3"/>
  <c r="U43" i="3"/>
  <c r="M44" i="3"/>
  <c r="N44" i="3"/>
  <c r="O44" i="3"/>
  <c r="P44" i="3"/>
  <c r="Q44" i="3"/>
  <c r="R44" i="3"/>
  <c r="S44" i="3"/>
  <c r="T44" i="3"/>
  <c r="U44" i="3"/>
  <c r="M45" i="3"/>
  <c r="N45" i="3"/>
  <c r="O45" i="3"/>
  <c r="P45" i="3"/>
  <c r="Q45" i="3"/>
  <c r="R45" i="3"/>
  <c r="S45" i="3"/>
  <c r="T45" i="3"/>
  <c r="U45" i="3"/>
  <c r="M46" i="3"/>
  <c r="N46" i="3"/>
  <c r="O46" i="3"/>
  <c r="P46" i="3"/>
  <c r="Q46" i="3"/>
  <c r="R46" i="3"/>
  <c r="S46" i="3"/>
  <c r="T46" i="3"/>
  <c r="U46" i="3"/>
  <c r="M47" i="3"/>
  <c r="N47" i="3"/>
  <c r="O47" i="3"/>
  <c r="P47" i="3"/>
  <c r="Q47" i="3"/>
  <c r="R47" i="3"/>
  <c r="S47" i="3"/>
  <c r="T47" i="3"/>
  <c r="U47" i="3"/>
  <c r="M48" i="3"/>
  <c r="N48" i="3"/>
  <c r="O48" i="3"/>
  <c r="P48" i="3"/>
  <c r="Q48" i="3"/>
  <c r="R48" i="3"/>
  <c r="S48" i="3"/>
  <c r="T48" i="3"/>
  <c r="U48" i="3"/>
  <c r="M49" i="3"/>
  <c r="N49" i="3"/>
  <c r="O49" i="3"/>
  <c r="P49" i="3"/>
  <c r="Q49" i="3"/>
  <c r="R49" i="3"/>
  <c r="S49" i="3"/>
  <c r="T49" i="3"/>
  <c r="U49" i="3"/>
  <c r="M50" i="3"/>
  <c r="N50" i="3"/>
  <c r="O50" i="3"/>
  <c r="P50" i="3"/>
  <c r="Q50" i="3"/>
  <c r="R50" i="3"/>
  <c r="S50" i="3"/>
  <c r="T50" i="3"/>
  <c r="U50" i="3"/>
  <c r="M51" i="3"/>
  <c r="N51" i="3"/>
  <c r="O51" i="3"/>
  <c r="P51" i="3"/>
  <c r="Q51" i="3"/>
  <c r="R51" i="3"/>
  <c r="S51" i="3"/>
  <c r="U51" i="3"/>
  <c r="M52" i="3"/>
  <c r="N52" i="3"/>
  <c r="O52" i="3"/>
  <c r="P52" i="3"/>
  <c r="Q52" i="3"/>
  <c r="R52" i="3"/>
  <c r="S52" i="3"/>
  <c r="T52" i="3"/>
  <c r="U52" i="3"/>
  <c r="M53" i="3"/>
  <c r="N53" i="3"/>
  <c r="O53" i="3"/>
  <c r="P53" i="3"/>
  <c r="Q53" i="3"/>
  <c r="R53" i="3"/>
  <c r="S53" i="3"/>
  <c r="T53" i="3"/>
  <c r="U53" i="3"/>
  <c r="M54" i="3"/>
  <c r="N54" i="3"/>
  <c r="O54" i="3"/>
  <c r="P54" i="3"/>
  <c r="Q54" i="3"/>
  <c r="R54" i="3"/>
  <c r="S54" i="3"/>
  <c r="T54" i="3"/>
  <c r="U54" i="3"/>
  <c r="M55" i="3"/>
  <c r="N55" i="3"/>
  <c r="O55" i="3"/>
  <c r="P55" i="3"/>
  <c r="Q55" i="3"/>
  <c r="R55" i="3"/>
  <c r="S55" i="3"/>
  <c r="T55" i="3"/>
  <c r="U55" i="3"/>
  <c r="AO16" i="3"/>
  <c r="U16" i="3" s="1"/>
  <c r="AN16" i="3"/>
  <c r="T16" i="3" s="1"/>
  <c r="AM16" i="3"/>
  <c r="S16" i="3" s="1"/>
  <c r="AL16" i="3"/>
  <c r="R16" i="3" s="1"/>
  <c r="AK16" i="3"/>
  <c r="Q16" i="3" s="1"/>
  <c r="AJ16" i="3"/>
  <c r="P16" i="3" s="1"/>
  <c r="AI16" i="3"/>
  <c r="O16" i="3" s="1"/>
  <c r="AH16" i="3"/>
  <c r="N16" i="3" s="1"/>
  <c r="AG16" i="3"/>
  <c r="M16" i="3" s="1"/>
  <c r="AE17" i="3"/>
  <c r="AE18" i="3"/>
  <c r="AE19" i="3"/>
  <c r="AE20" i="3"/>
  <c r="AE21" i="3"/>
  <c r="R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L17" i="3"/>
  <c r="L18" i="3"/>
  <c r="L19" i="3"/>
  <c r="L20" i="3"/>
  <c r="L21" i="3"/>
  <c r="L22" i="3"/>
  <c r="L23" i="3"/>
  <c r="L24" i="3"/>
  <c r="L25" i="3"/>
  <c r="L26" i="3"/>
  <c r="L28" i="3"/>
  <c r="L29" i="3"/>
  <c r="L30" i="3"/>
  <c r="L31" i="3"/>
  <c r="L32" i="3"/>
  <c r="L33" i="3"/>
  <c r="L34" i="3"/>
  <c r="L35" i="3"/>
  <c r="L36" i="3"/>
  <c r="L37" i="3"/>
  <c r="L38" i="3"/>
  <c r="L39" i="3"/>
  <c r="L40" i="3"/>
  <c r="L41" i="3"/>
  <c r="L42" i="3"/>
  <c r="L43" i="3"/>
  <c r="L44" i="3"/>
  <c r="L45" i="3"/>
  <c r="L46" i="3"/>
  <c r="L47" i="3"/>
  <c r="L48" i="3"/>
  <c r="L49" i="3"/>
  <c r="L50" i="3"/>
  <c r="L51" i="3"/>
  <c r="T51" i="3"/>
  <c r="L52" i="3"/>
  <c r="L53" i="3"/>
  <c r="L54" i="3"/>
  <c r="L55" i="3"/>
  <c r="BC56" i="3"/>
  <c r="BC57" i="3"/>
  <c r="BA56" i="3"/>
  <c r="BB56" i="3" s="1"/>
  <c r="BA57" i="3"/>
  <c r="BB57" i="3" s="1"/>
  <c r="E20" i="3"/>
  <c r="BA20" i="3" s="1"/>
  <c r="BB20" i="3" s="1"/>
  <c r="E21" i="3"/>
  <c r="BA21" i="3" s="1"/>
  <c r="BB21" i="3" s="1"/>
  <c r="E22" i="3"/>
  <c r="BA22" i="3" s="1"/>
  <c r="BB22" i="3" s="1"/>
  <c r="E23" i="3"/>
  <c r="E24" i="3"/>
  <c r="BA24" i="3" s="1"/>
  <c r="BB24" i="3" s="1"/>
  <c r="E25" i="3"/>
  <c r="E26" i="3"/>
  <c r="BA26" i="3" s="1"/>
  <c r="BB26" i="3" s="1"/>
  <c r="E27" i="3"/>
  <c r="E28" i="3"/>
  <c r="E29" i="3"/>
  <c r="E30" i="3"/>
  <c r="BA30" i="3" s="1"/>
  <c r="BB30" i="3" s="1"/>
  <c r="E31" i="3"/>
  <c r="E32" i="3"/>
  <c r="E33" i="3"/>
  <c r="E34" i="3"/>
  <c r="E35" i="3"/>
  <c r="E36" i="3"/>
  <c r="E37" i="3"/>
  <c r="E38" i="3"/>
  <c r="E39" i="3"/>
  <c r="E40" i="3"/>
  <c r="E41" i="3"/>
  <c r="BA41" i="3" s="1"/>
  <c r="BB41" i="3" s="1"/>
  <c r="E42" i="3"/>
  <c r="BA42" i="3" s="1"/>
  <c r="BB42" i="3" s="1"/>
  <c r="E43" i="3"/>
  <c r="E44" i="3"/>
  <c r="BA44" i="3" s="1"/>
  <c r="BB44" i="3" s="1"/>
  <c r="E45" i="3"/>
  <c r="BA45" i="3" s="1"/>
  <c r="BB45" i="3" s="1"/>
  <c r="E46" i="3"/>
  <c r="BA46" i="3" s="1"/>
  <c r="BB46" i="3" s="1"/>
  <c r="E47" i="3"/>
  <c r="E48" i="3"/>
  <c r="BA48" i="3" s="1"/>
  <c r="BB48" i="3" s="1"/>
  <c r="E49" i="3"/>
  <c r="BA49" i="3" s="1"/>
  <c r="BB49" i="3" s="1"/>
  <c r="E50" i="3"/>
  <c r="BA50" i="3" s="1"/>
  <c r="BB50" i="3" s="1"/>
  <c r="E51" i="3"/>
  <c r="E52" i="3"/>
  <c r="BA52" i="3" s="1"/>
  <c r="BB52" i="3" s="1"/>
  <c r="E53" i="3"/>
  <c r="E54" i="3"/>
  <c r="BA54" i="3" s="1"/>
  <c r="BB54" i="3" s="1"/>
  <c r="E55" i="3"/>
  <c r="E19" i="3"/>
  <c r="E18" i="3"/>
  <c r="BA18" i="3" s="1"/>
  <c r="BB18" i="3" s="1"/>
  <c r="E17" i="3"/>
  <c r="E16" i="3"/>
  <c r="K53" i="3"/>
  <c r="L16" i="3"/>
  <c r="AQ16" i="3"/>
  <c r="T15" i="3"/>
  <c r="Q15" i="3"/>
  <c r="R15" i="3"/>
  <c r="S15" i="3"/>
  <c r="N15" i="3"/>
  <c r="O15" i="3"/>
  <c r="P15" i="3"/>
  <c r="AG15" i="3"/>
  <c r="M15" i="3" s="1"/>
  <c r="BJ16" i="3" l="1"/>
  <c r="BI16" i="3" s="1"/>
  <c r="K54" i="3"/>
  <c r="J54" i="3" s="1"/>
  <c r="K17" i="3"/>
  <c r="J17" i="3" s="1"/>
  <c r="K41" i="3"/>
  <c r="J41" i="3" s="1"/>
  <c r="K25" i="3"/>
  <c r="J25" i="3" s="1"/>
  <c r="K20" i="3"/>
  <c r="J20" i="3" s="1"/>
  <c r="K43" i="3"/>
  <c r="J43" i="3" s="1"/>
  <c r="K40" i="3"/>
  <c r="J40" i="3" s="1"/>
  <c r="K32" i="3"/>
  <c r="J32" i="3" s="1"/>
  <c r="J53" i="3"/>
  <c r="K29" i="3"/>
  <c r="J29" i="3" s="1"/>
  <c r="K21" i="3"/>
  <c r="J21" i="3" s="1"/>
  <c r="K34" i="3"/>
  <c r="J34" i="3" s="1"/>
  <c r="K36" i="3"/>
  <c r="J36" i="3" s="1"/>
  <c r="BJ52" i="3"/>
  <c r="BI52" i="3" s="1"/>
  <c r="D38" i="21" s="1"/>
  <c r="I52" i="10"/>
  <c r="BJ47" i="3"/>
  <c r="BI47" i="3" s="1"/>
  <c r="D33" i="21" s="1"/>
  <c r="I47" i="10"/>
  <c r="BJ32" i="3"/>
  <c r="BI32" i="3" s="1"/>
  <c r="I32" i="10"/>
  <c r="BJ17" i="3"/>
  <c r="BI17" i="3" s="1"/>
  <c r="I17" i="10"/>
  <c r="BJ26" i="3"/>
  <c r="BI26" i="3" s="1"/>
  <c r="I26" i="10"/>
  <c r="BJ25" i="3"/>
  <c r="BI25" i="3" s="1"/>
  <c r="I25" i="10"/>
  <c r="BJ46" i="3"/>
  <c r="BI46" i="3" s="1"/>
  <c r="D32" i="21" s="1"/>
  <c r="I46" i="10"/>
  <c r="BJ39" i="3"/>
  <c r="BI39" i="3" s="1"/>
  <c r="D25" i="21" s="1"/>
  <c r="I39" i="10"/>
  <c r="BJ31" i="3"/>
  <c r="BI31" i="3" s="1"/>
  <c r="I31" i="10"/>
  <c r="BJ24" i="3"/>
  <c r="BI24" i="3" s="1"/>
  <c r="I24" i="10"/>
  <c r="BJ23" i="3"/>
  <c r="BI23" i="3" s="1"/>
  <c r="I23" i="10"/>
  <c r="BJ44" i="3"/>
  <c r="BI44" i="3" s="1"/>
  <c r="I44" i="10"/>
  <c r="BJ37" i="3"/>
  <c r="BI37" i="3" s="1"/>
  <c r="D23" i="21" s="1"/>
  <c r="I37" i="10"/>
  <c r="BJ29" i="3"/>
  <c r="BI29" i="3" s="1"/>
  <c r="I29" i="10"/>
  <c r="BJ22" i="3"/>
  <c r="BI22" i="3" s="1"/>
  <c r="I22" i="10"/>
  <c r="BJ53" i="3"/>
  <c r="BI53" i="3" s="1"/>
  <c r="D39" i="21" s="1"/>
  <c r="I53" i="10"/>
  <c r="BJ18" i="3"/>
  <c r="BI18" i="3" s="1"/>
  <c r="I18" i="10"/>
  <c r="BJ38" i="3"/>
  <c r="BI38" i="3" s="1"/>
  <c r="D24" i="21" s="1"/>
  <c r="I38" i="10"/>
  <c r="BJ51" i="3"/>
  <c r="BI51" i="3" s="1"/>
  <c r="D37" i="21" s="1"/>
  <c r="I51" i="10"/>
  <c r="BJ50" i="3"/>
  <c r="BI50" i="3" s="1"/>
  <c r="D36" i="21" s="1"/>
  <c r="I50" i="10"/>
  <c r="BJ43" i="3"/>
  <c r="BI43" i="3" s="1"/>
  <c r="D29" i="21" s="1"/>
  <c r="I43" i="10"/>
  <c r="BJ36" i="3"/>
  <c r="BI36" i="3" s="1"/>
  <c r="D22" i="21" s="1"/>
  <c r="I36" i="10"/>
  <c r="BJ28" i="3"/>
  <c r="BI28" i="3" s="1"/>
  <c r="I28" i="10"/>
  <c r="BJ21" i="3"/>
  <c r="BI21" i="3" s="1"/>
  <c r="I21" i="10"/>
  <c r="BJ33" i="3"/>
  <c r="BI33" i="3" s="1"/>
  <c r="D19" i="21" s="1"/>
  <c r="I33" i="10"/>
  <c r="I16" i="10"/>
  <c r="BJ30" i="3"/>
  <c r="BI30" i="3" s="1"/>
  <c r="D16" i="21" s="1"/>
  <c r="I30" i="10"/>
  <c r="BJ55" i="3"/>
  <c r="BI55" i="3" s="1"/>
  <c r="I55" i="10"/>
  <c r="BJ49" i="3"/>
  <c r="BI49" i="3" s="1"/>
  <c r="D35" i="21" s="1"/>
  <c r="I49" i="10"/>
  <c r="BJ42" i="3"/>
  <c r="BI42" i="3" s="1"/>
  <c r="I42" i="10"/>
  <c r="BJ35" i="3"/>
  <c r="BI35" i="3" s="1"/>
  <c r="D21" i="21" s="1"/>
  <c r="I35" i="10"/>
  <c r="BJ20" i="3"/>
  <c r="BI20" i="3" s="1"/>
  <c r="D6" i="21" s="1"/>
  <c r="I20" i="10"/>
  <c r="BJ40" i="3"/>
  <c r="BI40" i="3" s="1"/>
  <c r="D26" i="21" s="1"/>
  <c r="I40" i="10"/>
  <c r="BJ45" i="3"/>
  <c r="BI45" i="3" s="1"/>
  <c r="D31" i="21" s="1"/>
  <c r="I45" i="10"/>
  <c r="BJ54" i="3"/>
  <c r="BI54" i="3" s="1"/>
  <c r="D40" i="21" s="1"/>
  <c r="I54" i="10"/>
  <c r="BJ48" i="3"/>
  <c r="BI48" i="3" s="1"/>
  <c r="D34" i="21" s="1"/>
  <c r="I48" i="10"/>
  <c r="BJ41" i="3"/>
  <c r="BI41" i="3" s="1"/>
  <c r="D27" i="21" s="1"/>
  <c r="I41" i="10"/>
  <c r="BJ34" i="3"/>
  <c r="BI34" i="3" s="1"/>
  <c r="I34" i="10"/>
  <c r="BJ27" i="3"/>
  <c r="BI27" i="3" s="1"/>
  <c r="I27" i="10"/>
  <c r="BJ19" i="3"/>
  <c r="BI19" i="3" s="1"/>
  <c r="I19" i="10"/>
  <c r="K52" i="3"/>
  <c r="J52" i="3" s="1"/>
  <c r="K50" i="3"/>
  <c r="J50" i="3" s="1"/>
  <c r="K46" i="3"/>
  <c r="J46" i="3" s="1"/>
  <c r="K44" i="3"/>
  <c r="J44" i="3" s="1"/>
  <c r="K42" i="3"/>
  <c r="J42" i="3" s="1"/>
  <c r="AF55" i="3"/>
  <c r="V55" i="3" s="1"/>
  <c r="AF47" i="3"/>
  <c r="V47" i="3" s="1"/>
  <c r="J47" i="10" s="1"/>
  <c r="AF39" i="3"/>
  <c r="V39" i="3" s="1"/>
  <c r="J39" i="10" s="1"/>
  <c r="AF31" i="3"/>
  <c r="V31" i="3" s="1"/>
  <c r="AF18" i="3"/>
  <c r="V18" i="3" s="1"/>
  <c r="AF52" i="3"/>
  <c r="V52" i="3" s="1"/>
  <c r="AF44" i="3"/>
  <c r="V44" i="3" s="1"/>
  <c r="AF36" i="3"/>
  <c r="V36" i="3" s="1"/>
  <c r="AF41" i="3"/>
  <c r="V41" i="3" s="1"/>
  <c r="AF33" i="3"/>
  <c r="V33" i="3" s="1"/>
  <c r="AF54" i="3"/>
  <c r="V54" i="3" s="1"/>
  <c r="AF46" i="3"/>
  <c r="V46" i="3" s="1"/>
  <c r="AF38" i="3"/>
  <c r="V38" i="3" s="1"/>
  <c r="AF17" i="3"/>
  <c r="V17" i="3" s="1"/>
  <c r="AF51" i="3"/>
  <c r="V51" i="3" s="1"/>
  <c r="J51" i="10" s="1"/>
  <c r="AF43" i="3"/>
  <c r="V43" i="3" s="1"/>
  <c r="AF35" i="3"/>
  <c r="V35" i="3" s="1"/>
  <c r="AF27" i="3"/>
  <c r="V27" i="3" s="1"/>
  <c r="K26" i="3"/>
  <c r="J26" i="3" s="1"/>
  <c r="K55" i="3"/>
  <c r="J55" i="3" s="1"/>
  <c r="AF48" i="3"/>
  <c r="V48" i="3" s="1"/>
  <c r="AF40" i="3"/>
  <c r="V40" i="3" s="1"/>
  <c r="AF32" i="3"/>
  <c r="V32" i="3" s="1"/>
  <c r="AF19" i="3"/>
  <c r="V19" i="3" s="1"/>
  <c r="AF53" i="3"/>
  <c r="V53" i="3" s="1"/>
  <c r="AF45" i="3"/>
  <c r="V45" i="3" s="1"/>
  <c r="AF37" i="3"/>
  <c r="V37" i="3" s="1"/>
  <c r="AF50" i="3"/>
  <c r="V50" i="3" s="1"/>
  <c r="AF42" i="3"/>
  <c r="V42" i="3" s="1"/>
  <c r="AF34" i="3"/>
  <c r="V34" i="3" s="1"/>
  <c r="AF22" i="3"/>
  <c r="V22" i="3" s="1"/>
  <c r="AF49" i="3"/>
  <c r="V49" i="3" s="1"/>
  <c r="AF29" i="3"/>
  <c r="V29" i="3" s="1"/>
  <c r="AF16" i="3"/>
  <c r="V16" i="3" s="1"/>
  <c r="AF23" i="3"/>
  <c r="V23" i="3" s="1"/>
  <c r="AF21" i="3"/>
  <c r="V21" i="3" s="1"/>
  <c r="AF28" i="3"/>
  <c r="V28" i="3" s="1"/>
  <c r="AF24" i="3"/>
  <c r="V24" i="3" s="1"/>
  <c r="AF26" i="3"/>
  <c r="V26" i="3" s="1"/>
  <c r="AF30" i="3"/>
  <c r="V30" i="3" s="1"/>
  <c r="AF25" i="3"/>
  <c r="V25" i="3" s="1"/>
  <c r="AF20" i="3"/>
  <c r="V20" i="3" s="1"/>
  <c r="K38" i="3"/>
  <c r="J38" i="3" s="1"/>
  <c r="K30" i="3"/>
  <c r="J30" i="3" s="1"/>
  <c r="K48" i="3"/>
  <c r="J48" i="3" s="1"/>
  <c r="K22" i="3"/>
  <c r="J22" i="3" s="1"/>
  <c r="BC21" i="3"/>
  <c r="BC34" i="3"/>
  <c r="BC32" i="3"/>
  <c r="BC18" i="3"/>
  <c r="BC37" i="3"/>
  <c r="BC19" i="3"/>
  <c r="BC55" i="3"/>
  <c r="BC51" i="3"/>
  <c r="BC36" i="3"/>
  <c r="BC17" i="3"/>
  <c r="BC54" i="3"/>
  <c r="BC40" i="3"/>
  <c r="BC31" i="3"/>
  <c r="BC29" i="3"/>
  <c r="BC20" i="3"/>
  <c r="BC50" i="3"/>
  <c r="BC47" i="3"/>
  <c r="BC42" i="3"/>
  <c r="BC38" i="3"/>
  <c r="BC25" i="3"/>
  <c r="BC23" i="3"/>
  <c r="BC44" i="3"/>
  <c r="BC27" i="3"/>
  <c r="BC48" i="3"/>
  <c r="BC30" i="3"/>
  <c r="BC24" i="3"/>
  <c r="BC52" i="3"/>
  <c r="BC45" i="3"/>
  <c r="BC41" i="3"/>
  <c r="BC39" i="3"/>
  <c r="BC26" i="3"/>
  <c r="BC53" i="3"/>
  <c r="BC49" i="3"/>
  <c r="BC43" i="3"/>
  <c r="BC28" i="3"/>
  <c r="BC22" i="3"/>
  <c r="BC46" i="3"/>
  <c r="BC35" i="3"/>
  <c r="BC33" i="3"/>
  <c r="K18" i="3"/>
  <c r="J18" i="3" s="1"/>
  <c r="K28" i="3"/>
  <c r="J28" i="3" s="1"/>
  <c r="K37" i="3"/>
  <c r="J37" i="3" s="1"/>
  <c r="K33" i="3"/>
  <c r="J33" i="3" s="1"/>
  <c r="K45" i="3"/>
  <c r="J45" i="3" s="1"/>
  <c r="K31" i="3"/>
  <c r="J31" i="3" s="1"/>
  <c r="K23" i="3"/>
  <c r="J23" i="3" s="1"/>
  <c r="K49" i="3"/>
  <c r="J49" i="3" s="1"/>
  <c r="K24" i="3"/>
  <c r="J24" i="3" s="1"/>
  <c r="BC16" i="3"/>
  <c r="K47" i="3"/>
  <c r="J47" i="3" s="1"/>
  <c r="K39" i="3"/>
  <c r="J39" i="3" s="1"/>
  <c r="K51" i="3"/>
  <c r="J51" i="3" s="1"/>
  <c r="K35" i="3"/>
  <c r="J35" i="3" s="1"/>
  <c r="K19" i="3"/>
  <c r="J19" i="3" s="1"/>
  <c r="K16" i="3"/>
  <c r="D28" i="21" l="1"/>
  <c r="D4" i="21"/>
  <c r="D17" i="21"/>
  <c r="D12" i="21"/>
  <c r="D7" i="21"/>
  <c r="D30" i="21"/>
  <c r="D5" i="21"/>
  <c r="D41" i="21"/>
  <c r="D8" i="21"/>
  <c r="D18" i="21"/>
  <c r="D13" i="21"/>
  <c r="D10" i="21"/>
  <c r="D11" i="21"/>
  <c r="D20" i="21"/>
  <c r="D14" i="21"/>
  <c r="D15" i="21"/>
  <c r="D2" i="21"/>
  <c r="D9" i="21"/>
  <c r="D3" i="21"/>
  <c r="J34" i="10"/>
  <c r="J48" i="10"/>
  <c r="J42" i="10"/>
  <c r="J21" i="10"/>
  <c r="J50" i="10"/>
  <c r="J46" i="10"/>
  <c r="J31" i="10"/>
  <c r="J23" i="10"/>
  <c r="J37" i="10"/>
  <c r="J54" i="10"/>
  <c r="J24" i="10"/>
  <c r="J40" i="10"/>
  <c r="J28" i="10"/>
  <c r="J52" i="10"/>
  <c r="J18" i="10"/>
  <c r="J45" i="10"/>
  <c r="J25" i="10"/>
  <c r="J29" i="10"/>
  <c r="J53" i="10"/>
  <c r="J35" i="10"/>
  <c r="J41" i="10"/>
  <c r="J55" i="10"/>
  <c r="J38" i="10"/>
  <c r="J20" i="10"/>
  <c r="J33" i="10"/>
  <c r="J49" i="10"/>
  <c r="J43" i="10"/>
  <c r="J36" i="10"/>
  <c r="J17" i="10"/>
  <c r="J16" i="10"/>
  <c r="J27" i="10"/>
  <c r="J30" i="10"/>
  <c r="J19" i="10"/>
  <c r="J26" i="10"/>
  <c r="J22" i="10"/>
  <c r="J32" i="10"/>
  <c r="J44" i="10"/>
  <c r="J16" i="3"/>
  <c r="BH45" i="3"/>
  <c r="C31" i="21" s="1"/>
  <c r="H45" i="10"/>
  <c r="BH37" i="3"/>
  <c r="C23" i="21" s="1"/>
  <c r="H37" i="10"/>
  <c r="BH40" i="3"/>
  <c r="C26" i="21" s="1"/>
  <c r="H40" i="10"/>
  <c r="BH49" i="3"/>
  <c r="C35" i="21" s="1"/>
  <c r="H49" i="10"/>
  <c r="BH28" i="3"/>
  <c r="C14" i="21" s="1"/>
  <c r="H28" i="10"/>
  <c r="BH29" i="3"/>
  <c r="C15" i="21" s="1"/>
  <c r="H29" i="10"/>
  <c r="BH50" i="3"/>
  <c r="C36" i="21" s="1"/>
  <c r="H50" i="10"/>
  <c r="BH20" i="3"/>
  <c r="C6" i="21" s="1"/>
  <c r="H20" i="10"/>
  <c r="BH21" i="3"/>
  <c r="C7" i="21" s="1"/>
  <c r="H21" i="10"/>
  <c r="BH42" i="3"/>
  <c r="C28" i="21" s="1"/>
  <c r="H42" i="10"/>
  <c r="BH24" i="3"/>
  <c r="C10" i="21" s="1"/>
  <c r="H24" i="10"/>
  <c r="BH44" i="3"/>
  <c r="C30" i="21" s="1"/>
  <c r="H44" i="10"/>
  <c r="BH34" i="3"/>
  <c r="C20" i="21" s="1"/>
  <c r="H34" i="10"/>
  <c r="BH36" i="3"/>
  <c r="C22" i="21" s="1"/>
  <c r="H36" i="10"/>
  <c r="BH55" i="3"/>
  <c r="C41" i="21" s="1"/>
  <c r="H55" i="10"/>
  <c r="BH46" i="3"/>
  <c r="C32" i="21" s="1"/>
  <c r="H46" i="10"/>
  <c r="BH26" i="3"/>
  <c r="C12" i="21" s="1"/>
  <c r="H26" i="10"/>
  <c r="BH27" i="3"/>
  <c r="C13" i="21" s="1"/>
  <c r="H27" i="10"/>
  <c r="BH39" i="3"/>
  <c r="C25" i="21" s="1"/>
  <c r="H39" i="10"/>
  <c r="BH54" i="3"/>
  <c r="C40" i="21" s="1"/>
  <c r="H54" i="10"/>
  <c r="BH22" i="3"/>
  <c r="C8" i="21" s="1"/>
  <c r="H22" i="10"/>
  <c r="BH52" i="3"/>
  <c r="C38" i="21" s="1"/>
  <c r="H52" i="10"/>
  <c r="BH41" i="3"/>
  <c r="C27" i="21" s="1"/>
  <c r="H41" i="10"/>
  <c r="BH53" i="3"/>
  <c r="C39" i="21" s="1"/>
  <c r="H53" i="10"/>
  <c r="BH19" i="3"/>
  <c r="C5" i="21" s="1"/>
  <c r="H19" i="10"/>
  <c r="BH17" i="3"/>
  <c r="C3" i="21" s="1"/>
  <c r="H17" i="10"/>
  <c r="BH35" i="3"/>
  <c r="C21" i="21" s="1"/>
  <c r="H35" i="10"/>
  <c r="BH47" i="3"/>
  <c r="C33" i="21" s="1"/>
  <c r="H47" i="10"/>
  <c r="BH18" i="3"/>
  <c r="C4" i="21" s="1"/>
  <c r="H18" i="10"/>
  <c r="BH48" i="3"/>
  <c r="C34" i="21" s="1"/>
  <c r="H48" i="10"/>
  <c r="BH23" i="3"/>
  <c r="C9" i="21" s="1"/>
  <c r="H23" i="10"/>
  <c r="BH25" i="3"/>
  <c r="C11" i="21" s="1"/>
  <c r="H25" i="10"/>
  <c r="BH43" i="3"/>
  <c r="C29" i="21" s="1"/>
  <c r="H43" i="10"/>
  <c r="BH32" i="3"/>
  <c r="C18" i="21" s="1"/>
  <c r="H32" i="10"/>
  <c r="BH30" i="3"/>
  <c r="C16" i="21" s="1"/>
  <c r="H30" i="10"/>
  <c r="BH33" i="3"/>
  <c r="C19" i="21" s="1"/>
  <c r="H33" i="10"/>
  <c r="BH51" i="3"/>
  <c r="C37" i="21" s="1"/>
  <c r="H51" i="10"/>
  <c r="BH31" i="3"/>
  <c r="C17" i="21" s="1"/>
  <c r="H31" i="10"/>
  <c r="BH38" i="3"/>
  <c r="C24" i="21" s="1"/>
  <c r="H38" i="10"/>
  <c r="H16" i="10" l="1"/>
  <c r="BH16" i="3"/>
  <c r="C2" i="21" s="1"/>
</calcChain>
</file>

<file path=xl/sharedStrings.xml><?xml version="1.0" encoding="utf-8"?>
<sst xmlns="http://schemas.openxmlformats.org/spreadsheetml/2006/main" count="1227" uniqueCount="355">
  <si>
    <t>Folpan Gold</t>
  </si>
  <si>
    <t>Topas</t>
  </si>
  <si>
    <t>Dynali</t>
  </si>
  <si>
    <t>Pergado</t>
  </si>
  <si>
    <t>Datum</t>
  </si>
  <si>
    <t>Produkt</t>
  </si>
  <si>
    <t>AWM</t>
  </si>
  <si>
    <t>Einheit</t>
  </si>
  <si>
    <t>Wirkstoff1</t>
  </si>
  <si>
    <t>Peronospora</t>
  </si>
  <si>
    <t>Oidium</t>
  </si>
  <si>
    <t>Botrytis</t>
  </si>
  <si>
    <t>Roter Brenner</t>
  </si>
  <si>
    <t>Phomopsis</t>
  </si>
  <si>
    <t>Schwarzfäule</t>
  </si>
  <si>
    <t>Ampexio</t>
  </si>
  <si>
    <t>Wartezeit</t>
  </si>
  <si>
    <t>Anwendung von</t>
  </si>
  <si>
    <t>bis</t>
  </si>
  <si>
    <t>AWMlkg/10.000m²</t>
  </si>
  <si>
    <t>Betrieb:</t>
  </si>
  <si>
    <t>Adresse:</t>
  </si>
  <si>
    <t>Jahr:</t>
  </si>
  <si>
    <t>Schlag:</t>
  </si>
  <si>
    <t>Fläche:</t>
  </si>
  <si>
    <t>ha</t>
  </si>
  <si>
    <t>m</t>
  </si>
  <si>
    <t>Reihenabstand:</t>
  </si>
  <si>
    <t>Abdeckung</t>
  </si>
  <si>
    <t>Thiovit Jet</t>
  </si>
  <si>
    <t>kg/l bis 61</t>
  </si>
  <si>
    <t>kg/l bis 71</t>
  </si>
  <si>
    <t>kg/l ab 71</t>
  </si>
  <si>
    <t>max. Anwendung</t>
  </si>
  <si>
    <t>3-5 Blatt</t>
  </si>
  <si>
    <t>Sonstiges</t>
  </si>
  <si>
    <t>Sonstiges:</t>
  </si>
  <si>
    <t>Stadium</t>
  </si>
  <si>
    <t>Fehlermeldung</t>
  </si>
  <si>
    <t>EC-Stadium</t>
  </si>
  <si>
    <t>Austriebs-
spritzung</t>
  </si>
  <si>
    <t>EC</t>
  </si>
  <si>
    <t>1. Vor-
Blüte</t>
  </si>
  <si>
    <t>2. Vor-
Blüte</t>
  </si>
  <si>
    <t>FM1</t>
  </si>
  <si>
    <t>Taegro</t>
  </si>
  <si>
    <t>kg/l MAX</t>
  </si>
  <si>
    <t>kg/ha</t>
  </si>
  <si>
    <t>kg/ha (LWA)</t>
  </si>
  <si>
    <t>Berechnung für LWA</t>
  </si>
  <si>
    <t>Informationen:</t>
  </si>
  <si>
    <t>Letzte
Vorblüte</t>
  </si>
  <si>
    <t>Abgehende
Blüte</t>
  </si>
  <si>
    <t>Nachblüte
(Schrotkorn -</t>
  </si>
  <si>
    <t>Erbsengr.)</t>
  </si>
  <si>
    <t>Trauben-
schluss</t>
  </si>
  <si>
    <t>Reife-
beginn</t>
  </si>
  <si>
    <t>Abschluss
(Weichwerden)</t>
  </si>
  <si>
    <t>Kräusel- und
Pockenmilbe</t>
  </si>
  <si>
    <t>Spinnmilben/
Rote Spinne</t>
  </si>
  <si>
    <t>Delan WG</t>
  </si>
  <si>
    <t>l/ha</t>
  </si>
  <si>
    <t>FytoSave</t>
  </si>
  <si>
    <t>l/ha (LWA)</t>
  </si>
  <si>
    <t>Cumatol</t>
  </si>
  <si>
    <t>Kumar</t>
  </si>
  <si>
    <t>Nebeneffekt</t>
  </si>
  <si>
    <t>gute Wirkung</t>
  </si>
  <si>
    <t>moderate Wirkung</t>
  </si>
  <si>
    <t>excellente Wirkung</t>
  </si>
  <si>
    <t>Entwicklungsstadium nach BBCH</t>
  </si>
  <si>
    <t>Wirkungsangabe aus eigenen Erfahrungen</t>
  </si>
  <si>
    <t>Gescheine sichtbar</t>
  </si>
  <si>
    <t>Bitte alle grün markierten Zellen ausfüllen.</t>
  </si>
  <si>
    <t>PSM Liste:</t>
  </si>
  <si>
    <t>Menge</t>
  </si>
  <si>
    <t>E/ha</t>
  </si>
  <si>
    <t>Syngenta Agro GmbH</t>
  </si>
  <si>
    <t>Aufwand-menge</t>
  </si>
  <si>
    <t>Laubwand-höhe
LWH (m)</t>
  </si>
  <si>
    <t>Folpan 80 WDG</t>
  </si>
  <si>
    <t>Sercadis</t>
  </si>
  <si>
    <t>Abschluss II</t>
  </si>
  <si>
    <t>Ihr Fachberater:</t>
  </si>
  <si>
    <t>Megafol</t>
  </si>
  <si>
    <t xml:space="preserve">Anwendung vor Stressereignis; bis EC 14 1l/ha; Intervall: 7 Tage; </t>
  </si>
  <si>
    <t>Switch</t>
  </si>
  <si>
    <t>Pfl.Reg.Nr.</t>
  </si>
  <si>
    <t>BBCH Stadien:</t>
  </si>
  <si>
    <t>Zur Orientierung der Entwicklung. Unterstützt Sie in der Findung der richtigen Entwicklungsstadien zum Zeitpunkt der Applikation</t>
  </si>
  <si>
    <t>PSM Bedarf:</t>
  </si>
  <si>
    <t>Spritzplanerstellung und Bedarfsermittlung mit dem Syngenta Spritzplan inkl. laubwandabhängiger Bedarfsberechnung</t>
  </si>
  <si>
    <t>Fläche 1</t>
  </si>
  <si>
    <t>Fläche 2</t>
  </si>
  <si>
    <t>Fläche 3</t>
  </si>
  <si>
    <t>Fläche 4</t>
  </si>
  <si>
    <t>Fläche 5</t>
  </si>
  <si>
    <t>Fläche</t>
  </si>
  <si>
    <t>Bedarf</t>
  </si>
  <si>
    <t>Gesamt-</t>
  </si>
  <si>
    <t>bedarf</t>
  </si>
  <si>
    <t>Pflanzenschutzmittelbedarf</t>
  </si>
  <si>
    <t>Summe von Menge</t>
  </si>
  <si>
    <t>MC Extra</t>
  </si>
  <si>
    <t>BBCH-
Stadium</t>
  </si>
  <si>
    <t>Ihren Fachberater auswählen:</t>
  </si>
  <si>
    <t>A-1230 Wien</t>
  </si>
  <si>
    <t>Anton-Baumgartner-Str. 125/2/3/1</t>
  </si>
  <si>
    <t>Assinger Thomas</t>
  </si>
  <si>
    <t>Auswahl</t>
  </si>
  <si>
    <t>www.syngenta.at</t>
  </si>
  <si>
    <t>Mail: thomas.assinger@syngenta.com</t>
  </si>
  <si>
    <t>Tel.:</t>
  </si>
  <si>
    <t>Mail:</t>
  </si>
  <si>
    <t>Hohenrieder Markus</t>
  </si>
  <si>
    <t>Tel.: 0664 191 98 32</t>
  </si>
  <si>
    <t>Kohl Johann</t>
  </si>
  <si>
    <t>Tel.: 0664 453 40 81</t>
  </si>
  <si>
    <t>Mail: johann.kohl@syngenta.com</t>
  </si>
  <si>
    <t>Meszaros Johann</t>
  </si>
  <si>
    <t>Mail: johann.meszaros@syngenta.com</t>
  </si>
  <si>
    <t>Paulitsch Michael</t>
  </si>
  <si>
    <t>Tel.: 0664 132 64 85</t>
  </si>
  <si>
    <t>Mail: michael.paulitsch@syngenta.com</t>
  </si>
  <si>
    <t>Tel.: 0664 134 08 71</t>
  </si>
  <si>
    <t>Gruber Martin</t>
  </si>
  <si>
    <t>Tel.: 0664 191 98 34</t>
  </si>
  <si>
    <t>Mail: martin.gruber@syngenta.com</t>
  </si>
  <si>
    <t>Spritzplan Fläche 1 bis 5:</t>
  </si>
  <si>
    <t>In diesen Blättern geben Sie ihren Spritzplan ein. Jedes Blatt ist ein Schlag bzw eine Variante.</t>
  </si>
  <si>
    <t>Aktuan Gold</t>
  </si>
  <si>
    <t>Alginure</t>
  </si>
  <si>
    <t>Collis</t>
  </si>
  <si>
    <t>Copforce Extra</t>
  </si>
  <si>
    <t>Delan Pro</t>
  </si>
  <si>
    <t>Enervin</t>
  </si>
  <si>
    <t>Flint</t>
  </si>
  <si>
    <t>Flint Max</t>
  </si>
  <si>
    <t>Karathane Gold</t>
  </si>
  <si>
    <t>Kupfer Fusilan WG</t>
  </si>
  <si>
    <t>Kusabi</t>
  </si>
  <si>
    <t xml:space="preserve">Die Produktmenge bei laubwandbasierten Produkten berechnet sich automatisch nach Eingabe der Laubwandhöhe und des Reihenabstandes. Somit erhalten Sie die Produktmenge je Hektar die benötigt wird. </t>
  </si>
  <si>
    <t>Zusatzinfo Fläche 1-5:</t>
  </si>
  <si>
    <t>Hilfsblatt und Bedarfskalkulation:</t>
  </si>
  <si>
    <t>Für Richtigkeit der Zahlen vorab das Blatt "Bedarfskalkulation" aktualisieren!</t>
  </si>
  <si>
    <t>Klicken Sie dazu oben rechts auf Pivot-Table-Analyse und anschließend auf Aktualisieren - Alle aktualisieren.</t>
  </si>
  <si>
    <r>
      <t xml:space="preserve">Diese 2 Blätter dienen nur der Berechnung der Produktmenge. </t>
    </r>
    <r>
      <rPr>
        <sz val="11"/>
        <color rgb="FFFF0000"/>
        <rFont val="Calibri"/>
        <family val="2"/>
        <scheme val="minor"/>
      </rPr>
      <t>Um eine korrekte Anzeige des Produktbedarfs zu erhalten müssen Sie die Bedarfskalkulation "aktualisieren"!</t>
    </r>
  </si>
  <si>
    <t>kg/L</t>
  </si>
  <si>
    <t>Luna Max</t>
  </si>
  <si>
    <t>Melody Combi</t>
  </si>
  <si>
    <t>kg</t>
  </si>
  <si>
    <t>Mildicut</t>
  </si>
  <si>
    <t>Thiovit Jet (Austrieb)</t>
  </si>
  <si>
    <t>125 g/ha Mandipropamid + 120 g/ha Zoxamid</t>
  </si>
  <si>
    <t>max. 4x Produkte der FRAC-Gruppe 40 (=CCA)</t>
  </si>
  <si>
    <t>537 g/kg Kupfer- hydroxid</t>
  </si>
  <si>
    <t>Reinkupfereintrag 350 g/kg</t>
  </si>
  <si>
    <t>3404/901</t>
  </si>
  <si>
    <t>19,5 g/ha Cyflufenamid
+ 39 g/ha Difenoconazol</t>
  </si>
  <si>
    <t>gegen Oidium und Schwarzfäule ab BBCH 15; gegen Roter Brenner ab BBCH 13</t>
  </si>
  <si>
    <t>l</t>
  </si>
  <si>
    <t>COS-OGA</t>
  </si>
  <si>
    <t>min. 2 Behandlungen im Block vor Erstinfektion</t>
  </si>
  <si>
    <t>zur Qualitätsverbesserung &amp; Traubenwelkereduktion</t>
  </si>
  <si>
    <t>keine</t>
  </si>
  <si>
    <t>---</t>
  </si>
  <si>
    <t>125 g/ha Mandipropamid,
1.000 g/ha Folpet</t>
  </si>
  <si>
    <t>max. 3x Produkte der FRAC-Gruppe 40 (=CCA)</t>
  </si>
  <si>
    <t>360 g/ha Cyprodinil,
240 g/ha Fludioxonil</t>
  </si>
  <si>
    <t>0,8kg/ha bei Traubenzonenbehandlung</t>
  </si>
  <si>
    <t>Bacillus amylolique- faciens, Stamm FZB24</t>
  </si>
  <si>
    <t>8 (TT 1)</t>
  </si>
  <si>
    <t>Schwefel</t>
  </si>
  <si>
    <t>vor Austrieb max.7.5kg/ha; nach Austrieb max. 2kg/ha; gegen Milben max. 1x vor und 1x nach Austrieb</t>
  </si>
  <si>
    <t>32 g/ha Penconazole</t>
  </si>
  <si>
    <t>35 (TT 28)</t>
  </si>
  <si>
    <t>Acoidal WG</t>
  </si>
  <si>
    <t>X</t>
  </si>
  <si>
    <t>56 (TT 28)</t>
  </si>
  <si>
    <t>4183/0</t>
  </si>
  <si>
    <t>546 g/ha Dithianon,
234 g/ha Dimethomorph</t>
  </si>
  <si>
    <t>1.537 g/ha Kalium- phosphonat</t>
  </si>
  <si>
    <t>Avalon</t>
  </si>
  <si>
    <t>1.000 g/ha Pyrimethanil</t>
  </si>
  <si>
    <t>BFA1-14</t>
  </si>
  <si>
    <t>2.853 g/ha Kalium- phosphonat</t>
  </si>
  <si>
    <t>max. 4 K-Phosphonat-Anwendungen</t>
  </si>
  <si>
    <t>Botector</t>
  </si>
  <si>
    <t>200 g/ha Aureobasidium pullulans</t>
  </si>
  <si>
    <t xml:space="preserve">bei Applikationen in die Traubenzonen  400 g  und bei ganzer Laubwand 1 kg
</t>
  </si>
  <si>
    <t>Cantus</t>
  </si>
  <si>
    <t>600 g/ha Boscalid</t>
  </si>
  <si>
    <t>128 g/ha Boscalid + 64 g/ha Kresoxim- methyl</t>
  </si>
  <si>
    <t>– Registierungsauflagen hinsichtlich FRAC-Gruppen bei Collis beachten!</t>
  </si>
  <si>
    <t>Copac Flow</t>
  </si>
  <si>
    <t>552,66 g/l Kupfer- hydroxid</t>
  </si>
  <si>
    <t>Reinkupfergehalt 360 g/l</t>
  </si>
  <si>
    <t>Kupferhydroxid, Cymoxanil</t>
  </si>
  <si>
    <t>Cuproxat flüssig</t>
  </si>
  <si>
    <t>345 g/l Kupfersulfat, basisch</t>
  </si>
  <si>
    <t>Reinkupfereintrag pro Liter 190 g</t>
  </si>
  <si>
    <t>Cuprozin progress</t>
  </si>
  <si>
    <t>383 g/l Kupferhydroxid</t>
  </si>
  <si>
    <t>Reinkupfereintrag pro Liter 250 g</t>
  </si>
  <si>
    <t>500 g/ha Dithianon
2.244,8 g/ha Kalium- phosphonat</t>
  </si>
  <si>
    <t>420 g/ha Dithianon</t>
  </si>
  <si>
    <t>Bei Infektionsgefahr bzw. ab Warndiensthinweis; Phomopsis und Roter Brenner andere AWM &amp; nur 3x</t>
  </si>
  <si>
    <t>1.760 g/ha Metiram,
480 g/ha Ametoctradin</t>
  </si>
  <si>
    <t>Fantic F</t>
  </si>
  <si>
    <t>1.152 g/ha Folpet, 90 g/ha Benalaxyl-M</t>
  </si>
  <si>
    <t>Nur vorbeugend einsetzen; ausgenommen Tafeltrauben</t>
  </si>
  <si>
    <t>75 g/ha Trifloxystrobin</t>
  </si>
  <si>
    <t>90 g/ha Tebuconazole + 45 g/ha Trifloxystrobin</t>
  </si>
  <si>
    <t>Flowbrix</t>
  </si>
  <si>
    <t>638,7 g/l Kupfer- oxychlorid</t>
  </si>
  <si>
    <t>Reinkupfereintrag pro Liter 380 g</t>
  </si>
  <si>
    <t>Follow 80 WG</t>
  </si>
  <si>
    <t>1.280g/ha Folpet</t>
  </si>
  <si>
    <t>Folpan 500 SC</t>
  </si>
  <si>
    <t>1.200 g/ha Folpet</t>
  </si>
  <si>
    <t>28  (TT 56)</t>
  </si>
  <si>
    <t>1.920 g/ha Folpet</t>
  </si>
  <si>
    <t>1 kg/ha Folpet,
121,25 g/ha Metalaxyl-M</t>
  </si>
  <si>
    <t>Foshield</t>
  </si>
  <si>
    <t>726 g/l Kaliumphosphonat</t>
  </si>
  <si>
    <t>max. 18 l/ha im Jahr</t>
  </si>
  <si>
    <t>Frupica Opti</t>
  </si>
  <si>
    <t>600 g/ha Mepanipyrim</t>
  </si>
  <si>
    <t>Funguran progress</t>
  </si>
  <si>
    <t>Galileo</t>
  </si>
  <si>
    <t>30 g/ha Tetraconazol</t>
  </si>
  <si>
    <t>210 g/ha Meptyldinocap</t>
  </si>
  <si>
    <t>max. 2x nach der Blüte</t>
  </si>
  <si>
    <t>Karma SG</t>
  </si>
  <si>
    <t>Kaliumhydrogen- carbonat*)</t>
  </si>
  <si>
    <t>gegen Oidium nur bis BBCH 85</t>
  </si>
  <si>
    <t>Kenja</t>
  </si>
  <si>
    <t>Isofetamid</t>
  </si>
  <si>
    <t>Bei Einsatz dieses Produktes dürfen in Summe max. 2 Behandlungen mit Produkten aus der SDHI-Gruppe durchgeführt werden</t>
  </si>
  <si>
    <t>Kalium- hydrogencarbonat</t>
  </si>
  <si>
    <t>Kumulus WG</t>
  </si>
  <si>
    <t>1.952,5 g/ha Kupfer- oxychlorid +
102,5 g/ha Cymoxanil</t>
  </si>
  <si>
    <t>Bei Infektionsgefahr bzw. ab Warndiensthinweis</t>
  </si>
  <si>
    <t>90 g/ha Pyriofenone</t>
  </si>
  <si>
    <t>75 g/ha Fluopyram + 200 g/ha Spiroxamine</t>
  </si>
  <si>
    <t>In Summe max. 2 Behandl. mit Mitteln mit Wirkstoffen Fluopyram und Fluopicolide; in Summe max. 4 Anwendungen mit FRAC-Gruppe 5</t>
  </si>
  <si>
    <t>Luna Veggie</t>
  </si>
  <si>
    <t>Fluopyram Tebuconazol</t>
  </si>
  <si>
    <t>max. 1x vor der Blüte</t>
  </si>
  <si>
    <t>216 g/ha Iprovalicarb,
1.351 g/ha Folpet</t>
  </si>
  <si>
    <t>Microthiol WG</t>
  </si>
  <si>
    <t>100g/ha  Cyazodamid 1.000g/ha Dinatrium- phosphonat</t>
  </si>
  <si>
    <t>beim Einsatz von Mildicut dürfen Mildicut und Videryo F in Summe max. 3x eingesetzt werden</t>
  </si>
  <si>
    <t>Miller</t>
  </si>
  <si>
    <t>Netzschwefel Kwizda</t>
  </si>
  <si>
    <t>Netzschwefel Stulln</t>
  </si>
  <si>
    <t>Polyram WG</t>
  </si>
  <si>
    <t>1.120 g/ha Metiram</t>
  </si>
  <si>
    <t>Bei Infektionsgefahr bzw. ab Warndiensthinweis bis BBCH 81; gegen RoterBrenner und Phomopsis max. 2x</t>
  </si>
  <si>
    <t>Prestop</t>
  </si>
  <si>
    <t>Gliocladium catenulatum</t>
  </si>
  <si>
    <t>Profiler</t>
  </si>
  <si>
    <t>1.865,7 g/ha Fosetyl,
133,2 g/ha Fluopicolide</t>
  </si>
  <si>
    <t>In Summe max. 2 Behandlungen mit Mitteln mit Wirkstoffen Fluopyram und Fluopicolide</t>
  </si>
  <si>
    <t>Prolectus</t>
  </si>
  <si>
    <t>600 g/ha Fenpyrazamine</t>
  </si>
  <si>
    <t>21 (TT 14)</t>
  </si>
  <si>
    <t>Prosper</t>
  </si>
  <si>
    <t>400 g/ha Spiroxamine</t>
  </si>
  <si>
    <t>max. 4x; keine zusätzlichen Anwendungen mit Produkten aus der Gruppe der Morpholine (z. B. Fenpropimorph, Fenpropidin)</t>
  </si>
  <si>
    <t>Pyrus</t>
  </si>
  <si>
    <t>Reboot</t>
  </si>
  <si>
    <t>132 g/ha Cymoxanil + 132 g/ha Zoxamide</t>
  </si>
  <si>
    <t>Revyona</t>
  </si>
  <si>
    <t>150 g/ha Revysol (Mefentrifluconazole)</t>
  </si>
  <si>
    <t>Sanvino</t>
  </si>
  <si>
    <t>750 g/ha Folpet,
75 g/ha Amisulbrom</t>
  </si>
  <si>
    <t>Scala</t>
  </si>
  <si>
    <t>800 g/ha Pyrimethanil</t>
  </si>
  <si>
    <t>300 g/l Xemium (Fluxapyroxad)</t>
  </si>
  <si>
    <t>Serenade ASO</t>
  </si>
  <si>
    <t>Bacillus amyloliquefaci- ens, Stamm QST 713</t>
  </si>
  <si>
    <t>Solofol</t>
  </si>
  <si>
    <t>1.280 g/ha Folpet</t>
  </si>
  <si>
    <t>max. bis Ende Traubenschluss (KT) max. bis Ende der Blüte (TT)</t>
  </si>
  <si>
    <t>28 (TT 70)</t>
  </si>
  <si>
    <t xml:space="preserve">Spirox D </t>
  </si>
  <si>
    <t>200 g/ha Spiroxamine + 25 g/ha Difenoconazol</t>
  </si>
  <si>
    <t>In Summe max. 4 Anwendungen mit FRAC-Gruppe 3 und 5</t>
  </si>
  <si>
    <t>Stroby</t>
  </si>
  <si>
    <t>125 g/ha Kresoxim- methyl</t>
  </si>
  <si>
    <t>Talendo</t>
  </si>
  <si>
    <t>75 g/ha Proquinazid</t>
  </si>
  <si>
    <t>Talendo extra</t>
  </si>
  <si>
    <t>64 g/ha Proquinazid + 32 g/ha Tetraconazol</t>
  </si>
  <si>
    <t>Teldor WG</t>
  </si>
  <si>
    <t>750 g/ha Fenhexamid</t>
  </si>
  <si>
    <t>Vegas</t>
  </si>
  <si>
    <t>25,7 g/ha Cyflufenamid</t>
  </si>
  <si>
    <t>VeriPhos</t>
  </si>
  <si>
    <t>3.020 g/ha Kalium- phosphonat</t>
  </si>
  <si>
    <t>3535/901</t>
  </si>
  <si>
    <t>Videryo F</t>
  </si>
  <si>
    <t>100 g/ha Cyazofamid +
1.000 g/ha Folpet</t>
  </si>
  <si>
    <t>Vincare</t>
  </si>
  <si>
    <t>35 g/ha Benthiavalicarb,
1.000 g/ha Folpet</t>
  </si>
  <si>
    <t>VinoStar</t>
  </si>
  <si>
    <t>226 g/ha Dimethomorph,
1.200 g/ha Folpet</t>
  </si>
  <si>
    <t>VitiSan</t>
  </si>
  <si>
    <t>Vivando</t>
  </si>
  <si>
    <t>160 g/ha Metrafenone</t>
  </si>
  <si>
    <t>Xilivert</t>
  </si>
  <si>
    <t xml:space="preserve">Zampro </t>
  </si>
  <si>
    <t>360 g/ha Dimethomorph,
480 g/ha Ametoctradin</t>
  </si>
  <si>
    <t>max. 3x Produkte der FRAC-Gruppe 40 (=CCA) und auch nur max. 3x mit Mitteln, die den Wirkstoff Ametoctradin enthalten</t>
  </si>
  <si>
    <t>3672/0</t>
  </si>
  <si>
    <t>Zorvec Vinabel</t>
  </si>
  <si>
    <t>Oxathiapiprolin, Zoxamid</t>
  </si>
  <si>
    <t>Abiotischer Stress</t>
  </si>
  <si>
    <t>Schadfaktor lt. Zulassung (Nicht-Syngenta-Produkte)</t>
  </si>
  <si>
    <t>Thiovit Jet 
(Austrieb)</t>
  </si>
  <si>
    <t>Rosenmayr Franz</t>
  </si>
  <si>
    <t>Tel.: 0664 191 98 55</t>
  </si>
  <si>
    <t>Tel.: 0664 111 17 98</t>
  </si>
  <si>
    <t>Mail: franz.rosenmayr@syngenta.com</t>
  </si>
  <si>
    <t xml:space="preserve">Mail: markus.hohenrieder@syngenta.com </t>
  </si>
  <si>
    <t>Alternativ können sie direkt in der Tabelle im Blatt "Bedarfskalkulation einen Klick mit der rechten Maustaste machen und dort "Aktualisieren" anwählen/anklicken.</t>
  </si>
  <si>
    <t>In diesem Blatt erhalten Sie eine Übersicht über den Bedarf der Produkte je Schlag/Variante bzw. auch einen Gesamtbedarf. Achten Sie darauf, dass bei Pordukten mit Berechnung nach Laubwandfläche bereits bei der Planung die Laubwandhöhe und der Reihenabstand eingetragen sind - nur so kann eine richtige Kalkulation der benötigten Menge erfolgen.</t>
  </si>
  <si>
    <t xml:space="preserve">In diesem Blatt müssen Sie nichts ausfüllen. Wenn Sie diese Seite ausdrucken erhalten Sie zusätzliche Informationen zu Wartefrist, Einsatzhäufigkeit, etc.
Vor dem Ausdruck sollten Sie kontrollieren ob der Informationstext in Spalte "J" unter "Informationen" vollständig angezeigt wird - Sie können die Zellen bei Bedarf vergrößern. Alternativ können Sie die gesamte Spalte J markieren. Anschließend gehen Sie über den Register "Start" auf Zellen und wählen "Format". Dort klicken Sie auf "Zellenhöhe automatisch anpassen". </t>
  </si>
  <si>
    <t>Links auf 
Auswahl klicken</t>
  </si>
  <si>
    <t>Achtung: Vor Verwendung stets Etikett und Produktinformationen lesen. Aufwandmengen können je nach Einsatzzeitpunkt variieren. Diese Informationen ersetzen nicht die Gebrauchsanleitung.</t>
  </si>
  <si>
    <t>Rechte Maustaste und dann Aktualisieren mit linker Maustaste anklicken</t>
  </si>
  <si>
    <r>
      <t xml:space="preserve">Bitte links in die Tabelle klicken mit </t>
    </r>
    <r>
      <rPr>
        <b/>
        <sz val="11"/>
        <color rgb="FFFF0000"/>
        <rFont val="Calibri"/>
        <family val="2"/>
        <scheme val="minor"/>
      </rPr>
      <t>RECHTER MAUSTASTE</t>
    </r>
    <r>
      <rPr>
        <sz val="11"/>
        <color rgb="FFFF0000"/>
        <rFont val="Calibri"/>
        <family val="2"/>
        <scheme val="minor"/>
      </rPr>
      <t xml:space="preserve"> (zB auf eine Zahl oder ein Produkt)</t>
    </r>
  </si>
  <si>
    <t>Beim Öffnen der Datei wird der Bedarf immer automatisch aktualisiert. Sollten Sie daher die oben angeführten Aktionen zur Aktualisierung nicht durchführen können sollte ein speichern, schließen und erneutes Öffnen des Dokuments Abhilfe schaffen.</t>
  </si>
  <si>
    <t>max. 5 Behandlungen/Jahr mit Folpetmittel</t>
  </si>
  <si>
    <t>Ab Befallsbeginn</t>
  </si>
  <si>
    <r>
      <t xml:space="preserve">Im gelben Bereich können Sie weitere Pflanzenschutzmittel die Sie benötigen eintragen. Jede Zeile ist ein Produkt. </t>
    </r>
    <r>
      <rPr>
        <b/>
        <sz val="11"/>
        <color theme="1"/>
        <rFont val="Calibri"/>
        <family val="2"/>
        <scheme val="minor"/>
      </rPr>
      <t>Sie können ihr Produkt einfach nach dem letzten Produkt in eine neue Zeile schreiben</t>
    </r>
    <r>
      <rPr>
        <sz val="11"/>
        <color theme="1"/>
        <rFont val="Calibri"/>
        <family val="2"/>
        <scheme val="minor"/>
      </rPr>
      <t>. Bitte keine Leerzeile zwischen den Produkten lassen.</t>
    </r>
  </si>
  <si>
    <r>
      <t xml:space="preserve">Wenn Sie die Laubwandhöhe und den Reihenabstand in Meter </t>
    </r>
    <r>
      <rPr>
        <b/>
        <sz val="11"/>
        <color theme="1"/>
        <rFont val="Calibri"/>
        <family val="2"/>
        <scheme val="minor"/>
      </rPr>
      <t>NICHT</t>
    </r>
    <r>
      <rPr>
        <sz val="11"/>
        <color theme="1"/>
        <rFont val="Calibri"/>
        <family val="2"/>
        <scheme val="minor"/>
      </rPr>
      <t xml:space="preserve"> eintragen, kann bei laubwandbezogenen Produkten die Aufwandmenge in kg oder l je ha nicht berechnet werden. Für die Planung bzw. die Kalkulation des Produktbedarfs </t>
    </r>
    <r>
      <rPr>
        <b/>
        <sz val="11"/>
        <color theme="1"/>
        <rFont val="Calibri"/>
        <family val="2"/>
        <scheme val="minor"/>
      </rPr>
      <t>müssen</t>
    </r>
    <r>
      <rPr>
        <sz val="11"/>
        <color theme="1"/>
        <rFont val="Calibri"/>
        <family val="2"/>
        <scheme val="minor"/>
      </rPr>
      <t xml:space="preserve"> Sie eine Annahme der Laubwandhöhe treffen.</t>
    </r>
  </si>
  <si>
    <t>Sollte die vorgeschlagene Aufwandmenge (die Angaben beziehen sich in der Regel auf die maximal zugelassene Dosierung) nicht passen, können Sie diese problemlos ändern. Bitte achten Sie darauf, dass bei der manuellen Änderung der Aufwandmenge die hinterlegte Formel verloren geht - dies könnte Auswirkungen auf weiter Änderungen haben (zB falls Sie zu einem späteren Zeitpunkt ein anderes Produkt in dieser Zelle auswählen).</t>
  </si>
  <si>
    <t xml:space="preserve">Sie haben einen Fehler bemerkt, oder hätten Verbesserungsvorschläge - bitte senden Sie diese an thomas.assinger@syngenta.com - wir sind bemüht Verbesserungen vorzunehmen. </t>
  </si>
  <si>
    <t xml:space="preserve">Für die Bewertung der Wirksamkeit können Sie "1" für keine Wirkung, "2" für Nebeneffekt, "3" für moderate Wirkung, "4" für gute Wirkung und "5" für excellente Wirkung oder einfach nur ein X für den zugelassenen Schadfaktor eintragen. </t>
  </si>
  <si>
    <r>
      <t xml:space="preserve">Die Aufwandmengen der Produkte richtet sich an die zugelassenen Höchstmengen. Diese Angabe dient nur als Orientierungswert. </t>
    </r>
    <r>
      <rPr>
        <sz val="11"/>
        <color rgb="FFFF0000"/>
        <rFont val="Calibri"/>
        <family val="2"/>
        <scheme val="minor"/>
      </rPr>
      <t xml:space="preserve">Der Anwender ist für die Kontrolle der Richtigkeit der eingesetzten Produkte verantwortlich. </t>
    </r>
    <r>
      <rPr>
        <sz val="11"/>
        <color theme="1"/>
        <rFont val="Calibri"/>
        <family val="2"/>
        <scheme val="minor"/>
      </rPr>
      <t xml:space="preserve"> Wenn bei einem Produkt</t>
    </r>
    <r>
      <rPr>
        <b/>
        <sz val="11"/>
        <color rgb="FFFF0000"/>
        <rFont val="Calibri"/>
        <family val="2"/>
        <scheme val="minor"/>
      </rPr>
      <t xml:space="preserve"> kein Einsatzzeitraum vorgegebn ist, wurde der Zeitraum BBCH 0 bis 99 angegeben</t>
    </r>
    <r>
      <rPr>
        <sz val="11"/>
        <color theme="1"/>
        <rFont val="Calibri"/>
        <family val="2"/>
        <scheme val="minor"/>
      </rPr>
      <t xml:space="preserve"> - bitte achten Sie darauf, dass bei den meisten Produkten die Applikation frühestens ab Infektionsgefahr bzw. ab Warndiensthinweis gegeben ist und am Ende die Wartefrist eingehalten werden muss.</t>
    </r>
  </si>
  <si>
    <t>Hier neues Produkt anlegen</t>
  </si>
  <si>
    <t>x</t>
  </si>
  <si>
    <t>x2</t>
  </si>
  <si>
    <t>y</t>
  </si>
  <si>
    <t>-</t>
  </si>
  <si>
    <t>max. 4x Produkte der FRAC-Gruppe G1 bzw 3</t>
  </si>
  <si>
    <t>max. 3 Anwendungen mit Produkten dieser Wirkstoffgruppen</t>
  </si>
  <si>
    <t>Achtung: Vor Verwendung stets Etikett und Produktinformationen lesen. Aufwandmengen können je nach Einsatzzeitpunkt variieren. Diese Informationen ersetzen nicht die Gebrauchsanleitung. Beachten Sie auch den Haftungsausschluss am Deckblatt.</t>
  </si>
  <si>
    <r>
      <t xml:space="preserve">Dieser Spritzplan dient zur Fungizidplanung im Weingarten inkl. automatischer Berechnung bei laubwandabhängigen Aufwandmengen. Die Angaben der Aufwandmenge bei den Produkten richten sich nach den höchst zugelassenen Aufwandmengen der Produkte. Für Syngenta-Produkte ist die Wirkungsangabe der Schadfaktoren aufgelistet. Für Nicht-Syngenta-Produkte ist ein "Kreuz" für den Schadfaktor/die Schadfaktoren laut Zulassung angegeben (Quelle: Pflanzenschutzmittelliste für das Jahr 2023 in </t>
    </r>
    <r>
      <rPr>
        <sz val="11"/>
        <color theme="8"/>
        <rFont val="Calibri"/>
        <family val="2"/>
        <scheme val="minor"/>
      </rPr>
      <t>Der Winzer 01/2023</t>
    </r>
    <r>
      <rPr>
        <sz val="11"/>
        <color theme="1"/>
        <rFont val="Calibri"/>
        <family val="2"/>
        <scheme val="minor"/>
      </rPr>
      <t xml:space="preserve"> und </t>
    </r>
    <r>
      <rPr>
        <sz val="11"/>
        <color theme="8"/>
        <rFont val="Calibri"/>
        <family val="2"/>
        <scheme val="minor"/>
      </rPr>
      <t>https://psmregister.baes.gv.at</t>
    </r>
    <r>
      <rPr>
        <sz val="11"/>
        <color theme="1"/>
        <rFont val="Calibri"/>
        <family val="2"/>
        <scheme val="minor"/>
      </rPr>
      <t>). Vor der Anwendung muss die korrekte Aufwandmenge anhand des Etiketts am Produkt überprüft werden. Dieser Plan erstezt nicht die Gebrauchsanweisung und die Informationen auf den Etiketten der Produkte. Der Landwirt ist verpflichtet die Korrektheit der Daten zu Überprüfen. Fehler und Irrtüme vorbehalten. Syngenta haftet nicht für falsche Angaben. Beachten Sie auch den Haftungsausschluss am Deckblatt.</t>
    </r>
  </si>
  <si>
    <t>zB Testprodukt1</t>
  </si>
  <si>
    <t>Column Labels</t>
  </si>
  <si>
    <t>Row Labels</t>
  </si>
  <si>
    <t>Grand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</si>
</sst>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3" x14ac:knownFonts="1">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sz val="10"/>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sz val="11"/>
      <name val="Calibri"/>
      <family val="2"/>
      <scheme val="minor"/>
    </font>
    <font>
      <sz val="12"/>
      <name val="Arial"/>
      <family val="2"/>
    </font>
    <font>
      <sz val="8"/>
      <name val="Calibri"/>
      <family val="2"/>
      <scheme val="minor"/>
    </font>
    <font>
      <b/>
      <sz val="20"/>
      <color theme="1"/>
      <name val="Calibri"/>
      <family val="2"/>
      <scheme val="minor"/>
    </font>
    <font>
      <u/>
      <sz val="11"/>
      <color theme="10"/>
      <name val="Calibri"/>
      <family val="2"/>
      <scheme val="minor"/>
    </font>
    <font>
      <b/>
      <sz val="12"/>
      <color theme="5"/>
      <name val="Calibri"/>
      <family val="2"/>
      <scheme val="minor"/>
    </font>
    <font>
      <b/>
      <u/>
      <sz val="12"/>
      <color theme="5"/>
      <name val="Calibri"/>
      <family val="2"/>
      <scheme val="minor"/>
    </font>
    <font>
      <b/>
      <u/>
      <sz val="11"/>
      <color theme="1"/>
      <name val="Calibri"/>
      <family val="2"/>
      <scheme val="minor"/>
    </font>
    <font>
      <sz val="11"/>
      <color rgb="FFFF0000"/>
      <name val="Calibri"/>
      <family val="2"/>
      <scheme val="minor"/>
    </font>
    <font>
      <sz val="12"/>
      <color rgb="FFFF0000"/>
      <name val="Calibri"/>
      <family val="2"/>
      <scheme val="minor"/>
    </font>
    <font>
      <sz val="8"/>
      <color theme="1"/>
      <name val="Calibri"/>
      <family val="2"/>
      <scheme val="minor"/>
    </font>
    <font>
      <i/>
      <sz val="8"/>
      <color theme="1"/>
      <name val="Calibri"/>
      <family val="2"/>
      <scheme val="minor"/>
    </font>
    <font>
      <b/>
      <sz val="11"/>
      <color rgb="FFFF0000"/>
      <name val="Calibri"/>
      <family val="2"/>
      <scheme val="minor"/>
    </font>
    <font>
      <sz val="9"/>
      <color theme="1"/>
      <name val="Calibri"/>
      <family val="2"/>
      <scheme val="minor"/>
    </font>
    <font>
      <sz val="11"/>
      <color theme="8"/>
      <name val="Calibri"/>
      <family val="2"/>
      <scheme val="minor"/>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7"/>
        <bgColor indexed="64"/>
      </patternFill>
    </fill>
    <fill>
      <patternFill patternType="solid">
        <fgColor theme="9" tint="0.79998168889431442"/>
        <bgColor indexed="64"/>
      </patternFill>
    </fill>
    <fill>
      <patternFill patternType="solid">
        <fgColor theme="9"/>
        <bgColor indexed="64"/>
      </patternFill>
    </fill>
    <fill>
      <patternFill patternType="solid">
        <fgColor rgb="FFD6EACD"/>
        <bgColor indexed="64"/>
      </patternFill>
    </fill>
  </fills>
  <borders count="47">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thin">
        <color indexed="64"/>
      </bottom>
      <diagonal/>
    </border>
    <border>
      <left/>
      <right/>
      <top style="medium">
        <color auto="1"/>
      </top>
      <bottom style="dashed">
        <color auto="1"/>
      </bottom>
      <diagonal/>
    </border>
    <border>
      <left/>
      <right/>
      <top style="dashed">
        <color auto="1"/>
      </top>
      <bottom style="dashed">
        <color auto="1"/>
      </bottom>
      <diagonal/>
    </border>
    <border>
      <left/>
      <right/>
      <top style="dashed">
        <color auto="1"/>
      </top>
      <bottom style="medium">
        <color auto="1"/>
      </bottom>
      <diagonal/>
    </border>
    <border>
      <left/>
      <right/>
      <top style="dashed">
        <color auto="1"/>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auto="1"/>
      </top>
      <bottom style="dashed">
        <color auto="1"/>
      </bottom>
      <diagonal/>
    </border>
    <border>
      <left/>
      <right style="medium">
        <color indexed="64"/>
      </right>
      <top style="dashed">
        <color auto="1"/>
      </top>
      <bottom style="dashed">
        <color auto="1"/>
      </bottom>
      <diagonal/>
    </border>
    <border>
      <left/>
      <right style="medium">
        <color indexed="64"/>
      </right>
      <top style="dashed">
        <color auto="1"/>
      </top>
      <bottom style="medium">
        <color auto="1"/>
      </bottom>
      <diagonal/>
    </border>
    <border>
      <left/>
      <right style="medium">
        <color indexed="64"/>
      </right>
      <top style="dashed">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
    <xf numFmtId="0" fontId="0" fillId="0" borderId="0"/>
    <xf numFmtId="43" fontId="5" fillId="0" borderId="0" applyFont="0" applyFill="0" applyBorder="0" applyAlignment="0" applyProtection="0"/>
    <xf numFmtId="0" fontId="12" fillId="0" borderId="0" applyNumberFormat="0" applyFill="0" applyBorder="0" applyAlignment="0" applyProtection="0"/>
  </cellStyleXfs>
  <cellXfs count="200">
    <xf numFmtId="0" fontId="0" fillId="0" borderId="0" xfId="0"/>
    <xf numFmtId="0" fontId="0" fillId="0" borderId="0" xfId="0" applyAlignment="1">
      <alignment horizontal="right"/>
    </xf>
    <xf numFmtId="0" fontId="0" fillId="0" borderId="0" xfId="0" applyAlignment="1">
      <alignment horizontal="center" vertical="center"/>
    </xf>
    <xf numFmtId="0" fontId="0" fillId="0" borderId="0" xfId="0" applyFont="1" applyAlignment="1">
      <alignment horizontal="center" vertical="center"/>
    </xf>
    <xf numFmtId="0" fontId="0" fillId="0" borderId="0" xfId="0" applyAlignment="1">
      <alignment horizontal="center" vertical="center" textRotation="90"/>
    </xf>
    <xf numFmtId="0" fontId="0" fillId="0" borderId="0" xfId="0" applyAlignment="1">
      <alignment horizontal="center" textRotation="90"/>
    </xf>
    <xf numFmtId="0" fontId="0" fillId="0" borderId="0" xfId="0" applyBorder="1" applyAlignment="1">
      <alignment horizontal="center" vertical="center"/>
    </xf>
    <xf numFmtId="0" fontId="0" fillId="0" borderId="10" xfId="0" applyBorder="1" applyAlignment="1">
      <alignment horizontal="center" vertical="center"/>
    </xf>
    <xf numFmtId="0" fontId="0" fillId="0" borderId="5" xfId="0" applyBorder="1" applyAlignment="1">
      <alignment horizontal="center" vertical="center"/>
    </xf>
    <xf numFmtId="0" fontId="0" fillId="0" borderId="0" xfId="0" applyAlignment="1">
      <alignment horizontal="left" vertical="center"/>
    </xf>
    <xf numFmtId="0" fontId="0" fillId="0" borderId="12" xfId="0" applyBorder="1"/>
    <xf numFmtId="0" fontId="0" fillId="0" borderId="14" xfId="0" applyBorder="1"/>
    <xf numFmtId="2" fontId="0" fillId="0" borderId="14" xfId="0" applyNumberFormat="1" applyBorder="1"/>
    <xf numFmtId="0" fontId="0" fillId="0" borderId="17" xfId="0" applyBorder="1"/>
    <xf numFmtId="2" fontId="0" fillId="0" borderId="17" xfId="0" applyNumberFormat="1" applyBorder="1"/>
    <xf numFmtId="0" fontId="0" fillId="0" borderId="20" xfId="0" applyBorder="1"/>
    <xf numFmtId="2" fontId="0" fillId="0" borderId="20" xfId="0" applyNumberFormat="1" applyBorder="1"/>
    <xf numFmtId="0" fontId="0" fillId="0" borderId="22" xfId="0" applyBorder="1"/>
    <xf numFmtId="0" fontId="0" fillId="0" borderId="0" xfId="0" applyBorder="1"/>
    <xf numFmtId="0" fontId="0" fillId="0" borderId="0" xfId="0" applyBorder="1" applyAlignment="1">
      <alignment horizontal="right"/>
    </xf>
    <xf numFmtId="0" fontId="0" fillId="0" borderId="9" xfId="0" applyBorder="1" applyAlignment="1">
      <alignment horizontal="center" vertical="center"/>
    </xf>
    <xf numFmtId="0" fontId="0" fillId="0" borderId="1" xfId="0" applyBorder="1"/>
    <xf numFmtId="0" fontId="0" fillId="0" borderId="1" xfId="0" applyBorder="1" applyAlignment="1">
      <alignment horizontal="center" textRotation="90"/>
    </xf>
    <xf numFmtId="0" fontId="0" fillId="0" borderId="23" xfId="0" applyBorder="1"/>
    <xf numFmtId="0" fontId="1" fillId="3" borderId="23" xfId="0" applyFont="1" applyFill="1" applyBorder="1" applyAlignment="1">
      <alignment horizontal="center" vertical="center"/>
    </xf>
    <xf numFmtId="0" fontId="0" fillId="0" borderId="24" xfId="0" applyBorder="1"/>
    <xf numFmtId="0" fontId="1" fillId="3" borderId="24" xfId="0" applyFont="1" applyFill="1" applyBorder="1" applyAlignment="1">
      <alignment horizontal="center" vertical="center"/>
    </xf>
    <xf numFmtId="0" fontId="0" fillId="0" borderId="25" xfId="0" applyBorder="1"/>
    <xf numFmtId="0" fontId="1" fillId="3" borderId="25" xfId="0" applyFont="1" applyFill="1" applyBorder="1" applyAlignment="1">
      <alignment horizontal="center" vertical="center"/>
    </xf>
    <xf numFmtId="0" fontId="0" fillId="0" borderId="26" xfId="0" applyBorder="1"/>
    <xf numFmtId="0" fontId="1" fillId="3" borderId="26" xfId="0" applyFont="1" applyFill="1" applyBorder="1" applyAlignment="1">
      <alignment horizontal="center" vertical="center"/>
    </xf>
    <xf numFmtId="0" fontId="1" fillId="3" borderId="14" xfId="0" applyFont="1" applyFill="1" applyBorder="1" applyAlignment="1">
      <alignment horizontal="center" vertical="center"/>
    </xf>
    <xf numFmtId="0" fontId="1" fillId="3" borderId="17" xfId="0" applyFont="1" applyFill="1" applyBorder="1" applyAlignment="1">
      <alignment horizontal="center" vertical="center"/>
    </xf>
    <xf numFmtId="0" fontId="1" fillId="3" borderId="20" xfId="0" applyFont="1" applyFill="1" applyBorder="1" applyAlignment="1">
      <alignment horizontal="center" vertical="center"/>
    </xf>
    <xf numFmtId="0" fontId="0" fillId="0" borderId="0" xfId="0" applyAlignment="1">
      <alignment horizontal="left" vertical="center" wrapText="1"/>
    </xf>
    <xf numFmtId="0" fontId="1" fillId="3" borderId="0" xfId="0" applyFont="1" applyFill="1" applyBorder="1" applyAlignment="1">
      <alignment horizontal="center" vertical="center"/>
    </xf>
    <xf numFmtId="0" fontId="1" fillId="4" borderId="0" xfId="0" applyFont="1" applyFill="1" applyBorder="1" applyAlignment="1">
      <alignment horizontal="center" vertical="center"/>
    </xf>
    <xf numFmtId="0" fontId="0" fillId="0" borderId="0" xfId="0" applyBorder="1" applyAlignment="1">
      <alignment vertical="center"/>
    </xf>
    <xf numFmtId="0" fontId="0" fillId="0" borderId="0" xfId="0" applyBorder="1" applyAlignment="1">
      <alignment horizontal="left" vertical="center" wrapText="1"/>
    </xf>
    <xf numFmtId="0" fontId="0" fillId="0" borderId="0" xfId="0" applyAlignment="1">
      <alignment wrapText="1"/>
    </xf>
    <xf numFmtId="0" fontId="0" fillId="0" borderId="0" xfId="0" applyAlignment="1">
      <alignment horizontal="left"/>
    </xf>
    <xf numFmtId="0" fontId="2" fillId="0" borderId="0" xfId="0" applyFont="1"/>
    <xf numFmtId="0" fontId="2" fillId="0" borderId="29" xfId="0" applyFont="1" applyBorder="1"/>
    <xf numFmtId="0" fontId="2" fillId="0" borderId="32" xfId="0" applyFont="1" applyBorder="1"/>
    <xf numFmtId="0" fontId="2" fillId="0" borderId="34" xfId="0" applyFont="1" applyBorder="1"/>
    <xf numFmtId="0" fontId="0" fillId="0" borderId="28" xfId="0" applyBorder="1" applyAlignment="1">
      <alignment horizontal="left" wrapText="1"/>
    </xf>
    <xf numFmtId="0" fontId="1" fillId="3" borderId="37" xfId="0" applyFont="1" applyFill="1" applyBorder="1" applyAlignment="1">
      <alignment horizontal="center" vertical="center"/>
    </xf>
    <xf numFmtId="0" fontId="1" fillId="3" borderId="38" xfId="0" applyFont="1" applyFill="1" applyBorder="1" applyAlignment="1">
      <alignment horizontal="center" vertical="center"/>
    </xf>
    <xf numFmtId="0" fontId="1" fillId="3" borderId="39" xfId="0" applyFont="1" applyFill="1" applyBorder="1" applyAlignment="1">
      <alignment horizontal="center" vertical="center"/>
    </xf>
    <xf numFmtId="0" fontId="1" fillId="3" borderId="40" xfId="0" applyFont="1" applyFill="1" applyBorder="1" applyAlignment="1">
      <alignment horizontal="center" vertical="center"/>
    </xf>
    <xf numFmtId="0" fontId="1" fillId="3" borderId="15" xfId="0" applyFont="1" applyFill="1" applyBorder="1" applyAlignment="1">
      <alignment horizontal="center" vertical="center"/>
    </xf>
    <xf numFmtId="0" fontId="1" fillId="3" borderId="18" xfId="0" applyFont="1" applyFill="1" applyBorder="1" applyAlignment="1">
      <alignment horizontal="center" vertical="center"/>
    </xf>
    <xf numFmtId="0" fontId="1" fillId="3" borderId="21" xfId="0" applyFont="1" applyFill="1" applyBorder="1" applyAlignment="1">
      <alignment horizontal="center" vertical="center"/>
    </xf>
    <xf numFmtId="0" fontId="0" fillId="0" borderId="12" xfId="0" applyBorder="1" applyAlignment="1">
      <alignment horizontal="center" wrapText="1"/>
    </xf>
    <xf numFmtId="0" fontId="4" fillId="0" borderId="15" xfId="0" applyFont="1" applyBorder="1" applyAlignment="1">
      <alignment horizontal="left" vertical="center" wrapText="1"/>
    </xf>
    <xf numFmtId="0" fontId="4" fillId="0" borderId="18" xfId="0" applyFont="1" applyBorder="1" applyAlignment="1">
      <alignment horizontal="left" vertical="center" wrapText="1"/>
    </xf>
    <xf numFmtId="0" fontId="4" fillId="0" borderId="21" xfId="0" applyFont="1" applyBorder="1" applyAlignment="1">
      <alignment horizontal="left" vertical="center" wrapText="1"/>
    </xf>
    <xf numFmtId="0" fontId="0" fillId="0" borderId="11" xfId="0" applyBorder="1" applyAlignment="1">
      <alignment vertical="center"/>
    </xf>
    <xf numFmtId="0" fontId="1" fillId="0" borderId="0" xfId="0" applyFont="1" applyFill="1" applyBorder="1" applyAlignment="1">
      <alignment horizontal="center" vertical="center"/>
    </xf>
    <xf numFmtId="0" fontId="0" fillId="0" borderId="13" xfId="0" applyFill="1" applyBorder="1" applyAlignment="1">
      <alignment vertical="center"/>
    </xf>
    <xf numFmtId="0" fontId="0" fillId="0" borderId="16" xfId="0" applyFill="1" applyBorder="1" applyAlignment="1">
      <alignment vertic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0" fontId="0" fillId="0" borderId="11" xfId="0" applyFill="1" applyBorder="1" applyAlignment="1">
      <alignment vertical="center"/>
    </xf>
    <xf numFmtId="0" fontId="0" fillId="0" borderId="19" xfId="0" applyFill="1" applyBorder="1" applyAlignment="1">
      <alignment vertical="center"/>
    </xf>
    <xf numFmtId="0" fontId="2" fillId="0" borderId="41" xfId="0" applyFont="1" applyBorder="1" applyAlignment="1">
      <alignment horizontal="center"/>
    </xf>
    <xf numFmtId="0" fontId="2" fillId="0" borderId="42" xfId="0" applyFont="1" applyBorder="1" applyAlignment="1">
      <alignment horizontal="center"/>
    </xf>
    <xf numFmtId="0" fontId="2" fillId="0" borderId="43" xfId="0" applyFont="1" applyBorder="1" applyAlignment="1">
      <alignment horizontal="center"/>
    </xf>
    <xf numFmtId="43" fontId="2" fillId="0" borderId="30" xfId="1" applyFont="1" applyBorder="1"/>
    <xf numFmtId="0" fontId="0" fillId="6" borderId="0" xfId="0" applyFill="1" applyAlignment="1">
      <alignment horizontal="center" vertical="center" textRotation="90"/>
    </xf>
    <xf numFmtId="0" fontId="0" fillId="0" borderId="0" xfId="0" applyFill="1"/>
    <xf numFmtId="0" fontId="6" fillId="0" borderId="0" xfId="0" applyFont="1"/>
    <xf numFmtId="0" fontId="0" fillId="0" borderId="0" xfId="0" applyBorder="1" applyAlignment="1">
      <alignment horizontal="center" vertical="center"/>
    </xf>
    <xf numFmtId="0" fontId="0" fillId="0" borderId="5" xfId="0" applyBorder="1" applyAlignment="1">
      <alignment horizontal="center" vertical="center"/>
    </xf>
    <xf numFmtId="0" fontId="0" fillId="0" borderId="9" xfId="0" applyFill="1" applyBorder="1" applyAlignment="1">
      <alignment horizontal="center" vertical="center"/>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2" fillId="0" borderId="0" xfId="0" applyFont="1" applyAlignment="1">
      <alignment vertical="center"/>
    </xf>
    <xf numFmtId="0" fontId="3" fillId="5" borderId="5" xfId="0" applyFont="1" applyFill="1" applyBorder="1" applyAlignment="1">
      <alignment horizontal="right" vertical="center"/>
    </xf>
    <xf numFmtId="0" fontId="3" fillId="5" borderId="10" xfId="0" applyFont="1" applyFill="1" applyBorder="1" applyAlignment="1">
      <alignment horizontal="right" vertical="center"/>
    </xf>
    <xf numFmtId="43" fontId="2" fillId="0" borderId="42" xfId="1" applyFont="1" applyBorder="1" applyAlignment="1">
      <alignment horizontal="center"/>
    </xf>
    <xf numFmtId="43" fontId="2" fillId="0" borderId="43" xfId="1" applyFont="1" applyBorder="1" applyAlignment="1">
      <alignment horizontal="center"/>
    </xf>
    <xf numFmtId="0" fontId="0" fillId="0" borderId="0" xfId="0" pivotButton="1"/>
    <xf numFmtId="0" fontId="0" fillId="0" borderId="0" xfId="0" applyNumberFormat="1"/>
    <xf numFmtId="0" fontId="7" fillId="0" borderId="0" xfId="0" applyFont="1" applyAlignment="1">
      <alignment horizontal="center" wrapText="1"/>
    </xf>
    <xf numFmtId="0" fontId="0" fillId="6" borderId="27" xfId="0" applyFill="1" applyBorder="1"/>
    <xf numFmtId="0" fontId="0" fillId="0" borderId="27" xfId="0" applyBorder="1"/>
    <xf numFmtId="0" fontId="0" fillId="5" borderId="13" xfId="0" applyFill="1" applyBorder="1" applyAlignment="1" applyProtection="1">
      <alignment vertical="center"/>
      <protection locked="0"/>
    </xf>
    <xf numFmtId="2" fontId="0" fillId="0" borderId="17" xfId="0" applyNumberFormat="1" applyBorder="1" applyProtection="1">
      <protection locked="0"/>
    </xf>
    <xf numFmtId="0" fontId="0" fillId="5" borderId="16" xfId="0" applyFill="1" applyBorder="1" applyAlignment="1" applyProtection="1">
      <alignment vertical="center"/>
      <protection locked="0"/>
    </xf>
    <xf numFmtId="0" fontId="0" fillId="5" borderId="19" xfId="0" applyFill="1" applyBorder="1" applyAlignment="1" applyProtection="1">
      <alignment vertical="center"/>
      <protection locked="0"/>
    </xf>
    <xf numFmtId="2" fontId="0" fillId="0" borderId="20" xfId="0" applyNumberFormat="1" applyBorder="1" applyProtection="1">
      <protection locked="0"/>
    </xf>
    <xf numFmtId="2" fontId="0" fillId="0" borderId="14" xfId="0" applyNumberFormat="1" applyBorder="1" applyProtection="1">
      <protection locked="0"/>
    </xf>
    <xf numFmtId="0" fontId="0" fillId="5" borderId="8" xfId="0" applyFill="1" applyBorder="1" applyAlignment="1" applyProtection="1">
      <alignment horizontal="center" vertical="center"/>
      <protection locked="0"/>
    </xf>
    <xf numFmtId="0" fontId="0" fillId="5" borderId="8" xfId="0" applyFill="1" applyBorder="1" applyAlignment="1" applyProtection="1">
      <alignment horizontal="center" vertical="center"/>
      <protection locked="0"/>
    </xf>
    <xf numFmtId="0" fontId="0" fillId="5" borderId="0" xfId="0" applyFill="1" applyProtection="1">
      <protection locked="0"/>
    </xf>
    <xf numFmtId="0" fontId="0" fillId="0" borderId="0" xfId="0" applyAlignment="1" applyProtection="1">
      <alignment horizontal="left"/>
      <protection locked="0"/>
    </xf>
    <xf numFmtId="0" fontId="0" fillId="0" borderId="12" xfId="0" applyBorder="1" applyAlignment="1">
      <alignment wrapText="1"/>
    </xf>
    <xf numFmtId="0" fontId="13" fillId="0" borderId="0" xfId="0" applyFont="1"/>
    <xf numFmtId="0" fontId="14" fillId="5" borderId="5" xfId="2" applyFont="1" applyFill="1" applyBorder="1" applyAlignment="1">
      <alignment horizontal="center" vertical="center" wrapText="1"/>
    </xf>
    <xf numFmtId="0" fontId="14" fillId="5" borderId="10" xfId="2" applyFont="1" applyFill="1" applyBorder="1" applyAlignment="1">
      <alignment horizontal="center" vertical="center" wrapText="1"/>
    </xf>
    <xf numFmtId="43" fontId="3" fillId="0" borderId="30" xfId="1" applyFont="1" applyBorder="1"/>
    <xf numFmtId="0" fontId="3" fillId="0" borderId="31" xfId="0" applyFont="1" applyBorder="1"/>
    <xf numFmtId="43" fontId="3" fillId="0" borderId="27" xfId="1" applyFont="1" applyBorder="1"/>
    <xf numFmtId="0" fontId="3" fillId="0" borderId="33" xfId="0" applyFont="1" applyBorder="1"/>
    <xf numFmtId="43" fontId="3" fillId="0" borderId="35" xfId="1" applyFont="1" applyBorder="1"/>
    <xf numFmtId="0" fontId="3" fillId="0" borderId="36" xfId="0" applyFont="1" applyBorder="1"/>
    <xf numFmtId="0" fontId="0" fillId="0" borderId="27" xfId="0" applyFill="1" applyBorder="1"/>
    <xf numFmtId="0" fontId="12" fillId="0" borderId="27" xfId="2" applyFill="1" applyBorder="1"/>
    <xf numFmtId="0" fontId="15" fillId="0" borderId="0" xfId="0" applyFont="1"/>
    <xf numFmtId="0" fontId="17" fillId="0" borderId="0" xfId="0" applyFont="1"/>
    <xf numFmtId="0" fontId="16" fillId="0" borderId="0" xfId="0" applyFont="1" applyAlignment="1">
      <alignment wrapText="1"/>
    </xf>
    <xf numFmtId="0" fontId="0" fillId="0" borderId="0" xfId="0" applyAlignment="1">
      <alignment vertical="top" wrapText="1"/>
    </xf>
    <xf numFmtId="0" fontId="18" fillId="0" borderId="0" xfId="0" applyFont="1" applyBorder="1" applyAlignment="1">
      <alignment vertical="center"/>
    </xf>
    <xf numFmtId="0" fontId="8" fillId="2" borderId="32" xfId="0" applyFont="1" applyFill="1" applyBorder="1" applyProtection="1">
      <protection locked="0"/>
    </xf>
    <xf numFmtId="0" fontId="8" fillId="2" borderId="27" xfId="0" applyFont="1" applyFill="1" applyBorder="1" applyProtection="1">
      <protection locked="0"/>
    </xf>
    <xf numFmtId="0" fontId="9" fillId="3" borderId="27" xfId="0" applyFont="1" applyFill="1" applyBorder="1" applyAlignment="1" applyProtection="1">
      <alignment horizontal="center" vertical="center"/>
      <protection locked="0"/>
    </xf>
    <xf numFmtId="0" fontId="9" fillId="0" borderId="27" xfId="0" applyFont="1" applyFill="1" applyBorder="1" applyAlignment="1" applyProtection="1">
      <alignment horizontal="center" vertical="center"/>
      <protection locked="0"/>
    </xf>
    <xf numFmtId="0" fontId="8" fillId="2" borderId="33" xfId="0" applyFont="1" applyFill="1" applyBorder="1" applyProtection="1">
      <protection locked="0"/>
    </xf>
    <xf numFmtId="0" fontId="8" fillId="2" borderId="32" xfId="0" applyFont="1" applyFill="1" applyBorder="1" applyAlignment="1" applyProtection="1">
      <alignment wrapText="1"/>
      <protection locked="0"/>
    </xf>
    <xf numFmtId="0" fontId="8" fillId="2" borderId="27" xfId="0" quotePrefix="1" applyFont="1" applyFill="1" applyBorder="1" applyProtection="1">
      <protection locked="0"/>
    </xf>
    <xf numFmtId="0" fontId="0" fillId="7" borderId="0" xfId="0" applyFill="1" applyBorder="1"/>
    <xf numFmtId="0" fontId="6" fillId="7" borderId="0" xfId="0" applyFont="1" applyFill="1" applyBorder="1"/>
    <xf numFmtId="0" fontId="12" fillId="7" borderId="0" xfId="2" applyFill="1" applyBorder="1"/>
    <xf numFmtId="0" fontId="18" fillId="0" borderId="0" xfId="0" applyFont="1"/>
    <xf numFmtId="0" fontId="16" fillId="0" borderId="0" xfId="0" applyFont="1"/>
    <xf numFmtId="0" fontId="0" fillId="5" borderId="8" xfId="0" applyFill="1" applyBorder="1" applyAlignment="1" applyProtection="1">
      <alignment horizontal="center" vertical="center"/>
      <protection locked="0"/>
    </xf>
    <xf numFmtId="0" fontId="0" fillId="5" borderId="6" xfId="0" applyFill="1" applyBorder="1" applyAlignment="1" applyProtection="1">
      <alignment horizontal="center" vertical="center"/>
      <protection locked="0"/>
    </xf>
    <xf numFmtId="0" fontId="0" fillId="5" borderId="8" xfId="0" applyFill="1" applyBorder="1" applyAlignment="1" applyProtection="1">
      <alignment horizontal="center" vertical="center"/>
      <protection locked="0"/>
    </xf>
    <xf numFmtId="0" fontId="16" fillId="2" borderId="27" xfId="0" applyFont="1" applyFill="1" applyBorder="1" applyProtection="1">
      <protection locked="0"/>
    </xf>
    <xf numFmtId="0" fontId="20" fillId="0" borderId="0" xfId="0" applyFont="1" applyAlignment="1">
      <alignment wrapText="1"/>
    </xf>
    <xf numFmtId="0" fontId="8" fillId="2" borderId="29" xfId="0" applyFont="1" applyFill="1" applyBorder="1" applyProtection="1">
      <protection locked="0"/>
    </xf>
    <xf numFmtId="0" fontId="8" fillId="2" borderId="30" xfId="0" applyFont="1" applyFill="1" applyBorder="1" applyProtection="1">
      <protection locked="0"/>
    </xf>
    <xf numFmtId="0" fontId="8" fillId="2" borderId="30" xfId="0" applyFont="1" applyFill="1" applyBorder="1" applyAlignment="1" applyProtection="1">
      <alignment wrapText="1"/>
      <protection locked="0"/>
    </xf>
    <xf numFmtId="0" fontId="8" fillId="2" borderId="31" xfId="0" applyFont="1" applyFill="1" applyBorder="1" applyProtection="1">
      <protection locked="0"/>
    </xf>
    <xf numFmtId="0" fontId="0" fillId="0" borderId="0" xfId="0" applyProtection="1">
      <protection locked="0"/>
    </xf>
    <xf numFmtId="0" fontId="8" fillId="2" borderId="44" xfId="0" applyFont="1" applyFill="1" applyBorder="1" applyProtection="1">
      <protection locked="0"/>
    </xf>
    <xf numFmtId="0" fontId="8" fillId="2" borderId="45" xfId="0" applyFont="1" applyFill="1" applyBorder="1" applyProtection="1">
      <protection locked="0"/>
    </xf>
    <xf numFmtId="0" fontId="9" fillId="3" borderId="45" xfId="0" applyFont="1" applyFill="1" applyBorder="1" applyAlignment="1" applyProtection="1">
      <alignment horizontal="center" vertical="center"/>
      <protection locked="0"/>
    </xf>
    <xf numFmtId="0" fontId="8" fillId="2" borderId="46" xfId="0" applyNumberFormat="1" applyFont="1" applyFill="1" applyBorder="1" applyProtection="1">
      <protection locked="0"/>
    </xf>
    <xf numFmtId="0" fontId="0" fillId="0" borderId="0" xfId="0"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justify" vertical="top" wrapText="1"/>
    </xf>
    <xf numFmtId="0" fontId="0" fillId="0" borderId="0" xfId="0" applyAlignment="1">
      <alignment horizontal="center" vertical="center" textRotation="90" wrapText="1"/>
    </xf>
    <xf numFmtId="0" fontId="8" fillId="2" borderId="45" xfId="0" quotePrefix="1" applyFont="1" applyFill="1" applyBorder="1" applyProtection="1">
      <protection locked="0"/>
    </xf>
    <xf numFmtId="0" fontId="0" fillId="5" borderId="8" xfId="0" applyFill="1" applyBorder="1" applyAlignment="1" applyProtection="1">
      <alignment horizontal="center" vertical="center"/>
      <protection locked="0"/>
    </xf>
    <xf numFmtId="0" fontId="7" fillId="7" borderId="0" xfId="0" applyFont="1" applyFill="1" applyBorder="1" applyAlignment="1" applyProtection="1">
      <alignment horizontal="left" vertical="center"/>
      <protection locked="0"/>
    </xf>
    <xf numFmtId="0" fontId="19" fillId="7" borderId="0" xfId="0" applyFont="1" applyFill="1" applyBorder="1" applyAlignment="1">
      <alignment horizontal="left" wrapText="1"/>
    </xf>
    <xf numFmtId="0" fontId="19" fillId="7" borderId="0" xfId="0" applyFont="1" applyFill="1" applyBorder="1" applyAlignment="1">
      <alignment horizontal="left"/>
    </xf>
    <xf numFmtId="0" fontId="7" fillId="0" borderId="0" xfId="0" applyFont="1" applyAlignment="1">
      <alignment horizontal="center" wrapText="1"/>
    </xf>
    <xf numFmtId="0" fontId="0" fillId="5" borderId="22" xfId="0" applyFill="1" applyBorder="1" applyAlignment="1" applyProtection="1">
      <alignment horizontal="left"/>
      <protection locked="0"/>
    </xf>
    <xf numFmtId="14" fontId="0" fillId="5" borderId="7" xfId="0" applyNumberFormat="1"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2" xfId="0" applyFill="1" applyBorder="1" applyAlignment="1" applyProtection="1">
      <alignment horizontal="center" vertical="center"/>
      <protection locked="0"/>
    </xf>
    <xf numFmtId="0" fontId="0" fillId="5" borderId="3" xfId="0" applyFill="1" applyBorder="1" applyAlignment="1" applyProtection="1">
      <alignment horizontal="center" vertical="center"/>
      <protection locked="0"/>
    </xf>
    <xf numFmtId="0" fontId="0" fillId="5" borderId="8" xfId="0" applyFill="1" applyBorder="1" applyAlignment="1" applyProtection="1">
      <alignment horizontal="center" vertical="center"/>
      <protection locked="0"/>
    </xf>
    <xf numFmtId="0" fontId="0" fillId="5" borderId="11" xfId="0" applyFill="1" applyBorder="1" applyAlignment="1" applyProtection="1">
      <alignment horizontal="center" vertical="center"/>
      <protection locked="0"/>
    </xf>
    <xf numFmtId="0" fontId="21" fillId="0" borderId="10" xfId="0" applyFont="1" applyBorder="1" applyAlignment="1">
      <alignment horizontal="left" wrapText="1"/>
    </xf>
    <xf numFmtId="0" fontId="0" fillId="5" borderId="4" xfId="0" applyFill="1"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0" fontId="0" fillId="5" borderId="6" xfId="0" applyFill="1" applyBorder="1" applyAlignment="1" applyProtection="1">
      <alignment horizontal="center" vertical="center"/>
      <protection locked="0"/>
    </xf>
    <xf numFmtId="0" fontId="0" fillId="0" borderId="7" xfId="0" applyBorder="1" applyAlignment="1">
      <alignment horizontal="center" vertical="center"/>
    </xf>
    <xf numFmtId="0" fontId="0" fillId="0" borderId="0"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wrapText="1"/>
    </xf>
    <xf numFmtId="0" fontId="0" fillId="0" borderId="12" xfId="0" applyBorder="1" applyAlignment="1">
      <alignment horizontal="center"/>
    </xf>
    <xf numFmtId="0" fontId="0" fillId="0" borderId="7" xfId="0" applyBorder="1" applyAlignment="1">
      <alignment horizontal="center" vertical="center" wrapText="1"/>
    </xf>
    <xf numFmtId="0" fontId="0" fillId="0" borderId="0"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14" fontId="0" fillId="5" borderId="4" xfId="0" applyNumberFormat="1" applyFill="1" applyBorder="1" applyAlignment="1" applyProtection="1">
      <alignment horizontal="center" vertical="center"/>
      <protection locked="0"/>
    </xf>
    <xf numFmtId="0" fontId="18" fillId="0" borderId="10" xfId="0" applyFont="1" applyBorder="1" applyAlignment="1">
      <alignment horizontal="left" wrapText="1"/>
    </xf>
    <xf numFmtId="14" fontId="0" fillId="0" borderId="7" xfId="0" applyNumberForma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1" fontId="0" fillId="0" borderId="7" xfId="0" applyNumberFormat="1" applyFill="1" applyBorder="1" applyAlignment="1">
      <alignment horizontal="center" vertical="center"/>
    </xf>
    <xf numFmtId="1" fontId="0" fillId="0" borderId="9" xfId="0" applyNumberFormat="1" applyFill="1" applyBorder="1" applyAlignment="1">
      <alignment horizontal="center" vertical="center"/>
    </xf>
    <xf numFmtId="2" fontId="0" fillId="0" borderId="2" xfId="0" applyNumberFormat="1" applyFill="1" applyBorder="1" applyAlignment="1">
      <alignment horizontal="center" vertical="center"/>
    </xf>
    <xf numFmtId="2" fontId="0" fillId="0" borderId="3" xfId="0" applyNumberFormat="1" applyFill="1" applyBorder="1" applyAlignment="1">
      <alignment horizontal="center" vertical="center"/>
    </xf>
    <xf numFmtId="0" fontId="0" fillId="0" borderId="7" xfId="0" applyFill="1" applyBorder="1" applyAlignment="1">
      <alignment horizontal="center" vertical="center" wrapText="1"/>
    </xf>
    <xf numFmtId="0" fontId="0" fillId="0" borderId="0" xfId="0" applyFill="1" applyBorder="1" applyAlignment="1">
      <alignment horizontal="center" vertical="center" wrapText="1"/>
    </xf>
    <xf numFmtId="0" fontId="0" fillId="0" borderId="8" xfId="0" applyFill="1" applyBorder="1" applyAlignment="1">
      <alignment horizontal="center" vertical="center"/>
    </xf>
    <xf numFmtId="0" fontId="0" fillId="0" borderId="0" xfId="0" applyFill="1" applyBorder="1" applyAlignment="1">
      <alignment horizontal="center" vertical="center"/>
    </xf>
    <xf numFmtId="2" fontId="0" fillId="0" borderId="1" xfId="0" applyNumberFormat="1" applyFill="1" applyBorder="1" applyAlignment="1">
      <alignment horizontal="center" vertical="center"/>
    </xf>
    <xf numFmtId="0" fontId="3" fillId="5" borderId="6" xfId="0" applyFont="1" applyFill="1" applyBorder="1" applyAlignment="1">
      <alignment horizontal="center" vertical="center"/>
    </xf>
    <xf numFmtId="0" fontId="3" fillId="5" borderId="11" xfId="0" applyFont="1" applyFill="1" applyBorder="1" applyAlignment="1">
      <alignment horizontal="center" vertical="center"/>
    </xf>
    <xf numFmtId="0" fontId="3" fillId="5" borderId="5" xfId="0" applyFont="1" applyFill="1" applyBorder="1" applyAlignment="1">
      <alignment horizontal="center" vertical="center"/>
    </xf>
    <xf numFmtId="0" fontId="3" fillId="5" borderId="10" xfId="0" applyFont="1" applyFill="1" applyBorder="1" applyAlignment="1">
      <alignment horizontal="center" vertical="center"/>
    </xf>
    <xf numFmtId="0" fontId="3" fillId="5" borderId="4" xfId="0" applyFont="1" applyFill="1" applyBorder="1" applyAlignment="1">
      <alignment horizontal="left" vertical="center"/>
    </xf>
    <xf numFmtId="0" fontId="3" fillId="5" borderId="9" xfId="0" applyFont="1" applyFill="1" applyBorder="1" applyAlignment="1">
      <alignment horizontal="left" vertical="center"/>
    </xf>
    <xf numFmtId="0" fontId="11" fillId="0" borderId="0" xfId="0" applyFont="1" applyAlignment="1">
      <alignment horizontal="center"/>
    </xf>
  </cellXfs>
  <cellStyles count="3">
    <cellStyle name="Comma" xfId="1" builtinId="3"/>
    <cellStyle name="Hyperlink" xfId="2" builtinId="8"/>
    <cellStyle name="Normal" xfId="0" builtinId="0"/>
  </cellStyles>
  <dxfs count="131">
    <dxf>
      <font>
        <strike val="0"/>
        <outline val="0"/>
        <shadow val="0"/>
        <u val="none"/>
        <vertAlign val="baseline"/>
        <color auto="1"/>
      </font>
      <numFmt numFmtId="0" formatCode="General"/>
      <fill>
        <patternFill patternType="solid">
          <fgColor indexed="64"/>
          <bgColor rgb="FFFFFF00"/>
        </patternFill>
      </fill>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bottom/>
        <vertical style="thin">
          <color indexed="64"/>
        </vertical>
        <horizontal style="thin">
          <color indexed="64"/>
        </horizontal>
      </border>
      <protection locked="0" hidden="0"/>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s>
  <tableStyles count="0" defaultTableStyle="TableStyleMedium2" defaultPivotStyle="PivotStyleLight16"/>
  <colors>
    <mruColors>
      <color rgb="FF890058"/>
      <color rgb="FFD6EA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Spritzplan Fl&#228;che 1'!A1"/><Relationship Id="rId2" Type="http://schemas.openxmlformats.org/officeDocument/2006/relationships/hyperlink" Target="#Ausf&#252;llanleitung!A1"/><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hyperlink" Target="#'Zusatzinfo Fl&#228;che 1'!A1"/><Relationship Id="rId2" Type="http://schemas.openxmlformats.org/officeDocument/2006/relationships/hyperlink" Target="#'Zusatzinfo Fl&#228;che 3'!A1"/><Relationship Id="rId1" Type="http://schemas.openxmlformats.org/officeDocument/2006/relationships/image" Target="../media/image5.png"/><Relationship Id="rId5" Type="http://schemas.openxmlformats.org/officeDocument/2006/relationships/hyperlink" Target="#'PSM Bedarf'!A1"/><Relationship Id="rId4" Type="http://schemas.openxmlformats.org/officeDocument/2006/relationships/hyperlink" Target="#'Spritzplan Fl&#228;che 2'!A1"/></Relationships>
</file>

<file path=xl/drawings/_rels/drawing11.xml.rels><?xml version="1.0" encoding="UTF-8" standalone="yes"?>
<Relationships xmlns="http://schemas.openxmlformats.org/package/2006/relationships"><Relationship Id="rId3" Type="http://schemas.openxmlformats.org/officeDocument/2006/relationships/hyperlink" Target="#'Zusatzinfo Fl&#228;che 2'!A1"/><Relationship Id="rId2" Type="http://schemas.openxmlformats.org/officeDocument/2006/relationships/hyperlink" Target="#'Zusatzinfo Fl&#228;che 4'!A1"/><Relationship Id="rId1" Type="http://schemas.openxmlformats.org/officeDocument/2006/relationships/image" Target="../media/image5.png"/><Relationship Id="rId5" Type="http://schemas.openxmlformats.org/officeDocument/2006/relationships/hyperlink" Target="#'PSM Bedarf'!A1"/><Relationship Id="rId4" Type="http://schemas.openxmlformats.org/officeDocument/2006/relationships/hyperlink" Target="#'Spritzplan Fl&#228;che 3'!A1"/></Relationships>
</file>

<file path=xl/drawings/_rels/drawing12.xml.rels><?xml version="1.0" encoding="UTF-8" standalone="yes"?>
<Relationships xmlns="http://schemas.openxmlformats.org/package/2006/relationships"><Relationship Id="rId3" Type="http://schemas.openxmlformats.org/officeDocument/2006/relationships/hyperlink" Target="#'Zusatzinfo Fl&#228;che 3'!A1"/><Relationship Id="rId2" Type="http://schemas.openxmlformats.org/officeDocument/2006/relationships/hyperlink" Target="#'Zusatzinfo Fl&#228;che 5'!A1"/><Relationship Id="rId1" Type="http://schemas.openxmlformats.org/officeDocument/2006/relationships/image" Target="../media/image5.png"/><Relationship Id="rId5" Type="http://schemas.openxmlformats.org/officeDocument/2006/relationships/hyperlink" Target="#'PSM Bedarf'!A1"/><Relationship Id="rId4" Type="http://schemas.openxmlformats.org/officeDocument/2006/relationships/hyperlink" Target="#'Spritzplan Fl&#228;che 4'!A1"/></Relationships>
</file>

<file path=xl/drawings/_rels/drawing13.xml.rels><?xml version="1.0" encoding="UTF-8" standalone="yes"?>
<Relationships xmlns="http://schemas.openxmlformats.org/package/2006/relationships"><Relationship Id="rId3" Type="http://schemas.openxmlformats.org/officeDocument/2006/relationships/hyperlink" Target="#'Zusatzinfo Fl&#228;che 4'!A1"/><Relationship Id="rId2" Type="http://schemas.openxmlformats.org/officeDocument/2006/relationships/hyperlink" Target="#'PSM Bedarf'!A1"/><Relationship Id="rId1" Type="http://schemas.openxmlformats.org/officeDocument/2006/relationships/image" Target="../media/image5.png"/><Relationship Id="rId4" Type="http://schemas.openxmlformats.org/officeDocument/2006/relationships/hyperlink" Target="#'Spritzplan Fl&#228;che 5'!A1"/></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PSM Bedarf'!A1"/></Relationships>
</file>

<file path=xl/drawings/_rels/drawing15.xml.rels><?xml version="1.0" encoding="UTF-8" standalone="yes"?>
<Relationships xmlns="http://schemas.openxmlformats.org/package/2006/relationships"><Relationship Id="rId3" Type="http://schemas.openxmlformats.org/officeDocument/2006/relationships/hyperlink" Target="#Bedarfskalkulation!A1"/><Relationship Id="rId2" Type="http://schemas.openxmlformats.org/officeDocument/2006/relationships/hyperlink" Target="#'PSM Liste'!A1"/><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hyperlink" Target="#'Spritzplan Fl&#228;che 3'!A1"/><Relationship Id="rId2" Type="http://schemas.openxmlformats.org/officeDocument/2006/relationships/hyperlink" Target="#'Spritzplan Fl&#228;che 1'!A1"/><Relationship Id="rId1" Type="http://schemas.openxmlformats.org/officeDocument/2006/relationships/hyperlink" Target="#'Spritzplan Fl&#228;che 2'!A1"/><Relationship Id="rId5" Type="http://schemas.openxmlformats.org/officeDocument/2006/relationships/hyperlink" Target="#'Spritzplan Fl&#228;che 5'!A1"/><Relationship Id="rId4" Type="http://schemas.openxmlformats.org/officeDocument/2006/relationships/hyperlink" Target="#'Spritzplan Fl&#228;che 4'!A1"/></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Deckblatt!Druckbereich"/><Relationship Id="rId1" Type="http://schemas.openxmlformats.org/officeDocument/2006/relationships/hyperlink" Target="#'BBCH Stadie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Ausf&#252;llanleitung!A1"/><Relationship Id="rId2" Type="http://schemas.openxmlformats.org/officeDocument/2006/relationships/hyperlink" Target="#'Spritzplan Fl&#228;che 1'!A1"/><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3" Type="http://schemas.openxmlformats.org/officeDocument/2006/relationships/hyperlink" Target="#'BBCH Stadien'!A1"/><Relationship Id="rId2" Type="http://schemas.openxmlformats.org/officeDocument/2006/relationships/hyperlink" Target="#'Spritzplan Fl&#228;che 2'!A1"/><Relationship Id="rId1" Type="http://schemas.openxmlformats.org/officeDocument/2006/relationships/image" Target="../media/image5.png"/><Relationship Id="rId6" Type="http://schemas.openxmlformats.org/officeDocument/2006/relationships/hyperlink" Target="#'PSM Liste'!A1"/><Relationship Id="rId5" Type="http://schemas.openxmlformats.org/officeDocument/2006/relationships/hyperlink" Target="#'PSM Bedarf'!A1"/><Relationship Id="rId4" Type="http://schemas.openxmlformats.org/officeDocument/2006/relationships/hyperlink" Target="#'Zusatzinfo Fl&#228;che 1'!A1"/></Relationships>
</file>

<file path=xl/drawings/_rels/drawing5.xml.rels><?xml version="1.0" encoding="UTF-8" standalone="yes"?>
<Relationships xmlns="http://schemas.openxmlformats.org/package/2006/relationships"><Relationship Id="rId3" Type="http://schemas.openxmlformats.org/officeDocument/2006/relationships/hyperlink" Target="#'Spritzplan Fl&#228;che 1'!A1"/><Relationship Id="rId2" Type="http://schemas.openxmlformats.org/officeDocument/2006/relationships/hyperlink" Target="#'Spritzplan Fl&#228;che 3'!A1"/><Relationship Id="rId1" Type="http://schemas.openxmlformats.org/officeDocument/2006/relationships/image" Target="../media/image5.png"/><Relationship Id="rId6" Type="http://schemas.openxmlformats.org/officeDocument/2006/relationships/hyperlink" Target="#'PSM Liste'!A1"/><Relationship Id="rId5" Type="http://schemas.openxmlformats.org/officeDocument/2006/relationships/hyperlink" Target="#'PSM Bedarf'!A1"/><Relationship Id="rId4" Type="http://schemas.openxmlformats.org/officeDocument/2006/relationships/hyperlink" Target="#'Zusatzinfo Fl&#228;che 2'!A1"/></Relationships>
</file>

<file path=xl/drawings/_rels/drawing6.xml.rels><?xml version="1.0" encoding="UTF-8" standalone="yes"?>
<Relationships xmlns="http://schemas.openxmlformats.org/package/2006/relationships"><Relationship Id="rId3" Type="http://schemas.openxmlformats.org/officeDocument/2006/relationships/hyperlink" Target="#'Spritzplan Fl&#228;che 2'!A1"/><Relationship Id="rId2" Type="http://schemas.openxmlformats.org/officeDocument/2006/relationships/hyperlink" Target="#'Spritzplan Fl&#228;che 4'!A1"/><Relationship Id="rId1" Type="http://schemas.openxmlformats.org/officeDocument/2006/relationships/image" Target="../media/image5.png"/><Relationship Id="rId6" Type="http://schemas.openxmlformats.org/officeDocument/2006/relationships/hyperlink" Target="#'PSM Liste'!A1"/><Relationship Id="rId5" Type="http://schemas.openxmlformats.org/officeDocument/2006/relationships/hyperlink" Target="#'PSM Bedarf'!A1"/><Relationship Id="rId4" Type="http://schemas.openxmlformats.org/officeDocument/2006/relationships/hyperlink" Target="#'Zusatzinfo Fl&#228;che 3'!A1"/></Relationships>
</file>

<file path=xl/drawings/_rels/drawing7.xml.rels><?xml version="1.0" encoding="UTF-8" standalone="yes"?>
<Relationships xmlns="http://schemas.openxmlformats.org/package/2006/relationships"><Relationship Id="rId3" Type="http://schemas.openxmlformats.org/officeDocument/2006/relationships/hyperlink" Target="#'Spritzplan Fl&#228;che 3'!A1"/><Relationship Id="rId2" Type="http://schemas.openxmlformats.org/officeDocument/2006/relationships/hyperlink" Target="#'Spritzplan Fl&#228;che 5'!A1"/><Relationship Id="rId1" Type="http://schemas.openxmlformats.org/officeDocument/2006/relationships/image" Target="../media/image5.png"/><Relationship Id="rId6" Type="http://schemas.openxmlformats.org/officeDocument/2006/relationships/hyperlink" Target="#'PSM Liste'!A1"/><Relationship Id="rId5" Type="http://schemas.openxmlformats.org/officeDocument/2006/relationships/hyperlink" Target="#'PSM Bedarf'!A1"/><Relationship Id="rId4" Type="http://schemas.openxmlformats.org/officeDocument/2006/relationships/hyperlink" Target="#'Zusatzinfo Fl&#228;che 4'!A1"/></Relationships>
</file>

<file path=xl/drawings/_rels/drawing8.xml.rels><?xml version="1.0" encoding="UTF-8" standalone="yes"?>
<Relationships xmlns="http://schemas.openxmlformats.org/package/2006/relationships"><Relationship Id="rId3" Type="http://schemas.openxmlformats.org/officeDocument/2006/relationships/hyperlink" Target="#'Spritzplan Fl&#228;che 4'!A1"/><Relationship Id="rId2" Type="http://schemas.openxmlformats.org/officeDocument/2006/relationships/hyperlink" Target="#'Zusatzinfo Fl&#228;che 1'!A1"/><Relationship Id="rId1" Type="http://schemas.openxmlformats.org/officeDocument/2006/relationships/image" Target="../media/image5.png"/><Relationship Id="rId6" Type="http://schemas.openxmlformats.org/officeDocument/2006/relationships/hyperlink" Target="#'PSM Liste'!A1"/><Relationship Id="rId5" Type="http://schemas.openxmlformats.org/officeDocument/2006/relationships/hyperlink" Target="#'PSM Bedarf'!A1"/><Relationship Id="rId4" Type="http://schemas.openxmlformats.org/officeDocument/2006/relationships/hyperlink" Target="#'Zusatzinfo Fl&#228;che 5'!A1"/></Relationships>
</file>

<file path=xl/drawings/_rels/drawing9.xml.rels><?xml version="1.0" encoding="UTF-8" standalone="yes"?>
<Relationships xmlns="http://schemas.openxmlformats.org/package/2006/relationships"><Relationship Id="rId3" Type="http://schemas.openxmlformats.org/officeDocument/2006/relationships/hyperlink" Target="#'Spritzplan Fl&#228;che 5'!A1"/><Relationship Id="rId2" Type="http://schemas.openxmlformats.org/officeDocument/2006/relationships/hyperlink" Target="#'Zusatzinfo Fl&#228;che 2'!A1"/><Relationship Id="rId1" Type="http://schemas.openxmlformats.org/officeDocument/2006/relationships/image" Target="../media/image5.png"/><Relationship Id="rId5" Type="http://schemas.openxmlformats.org/officeDocument/2006/relationships/hyperlink" Target="#'PSM Bedarf'!A1"/><Relationship Id="rId4" Type="http://schemas.openxmlformats.org/officeDocument/2006/relationships/hyperlink" Target="#'Spritzplan Fl&#228;che 1'!A1"/></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878036</xdr:colOff>
      <xdr:row>49</xdr:row>
      <xdr:rowOff>130493</xdr:rowOff>
    </xdr:to>
    <xdr:grpSp>
      <xdr:nvGrpSpPr>
        <xdr:cNvPr id="12" name="Gruppieren 11">
          <a:extLst>
            <a:ext uri="{FF2B5EF4-FFF2-40B4-BE49-F238E27FC236}">
              <a16:creationId xmlns:a16="http://schemas.microsoft.com/office/drawing/2014/main" id="{CBB016E4-90A5-43C2-A5F6-1F0D34E85871}"/>
            </a:ext>
          </a:extLst>
        </xdr:cNvPr>
        <xdr:cNvGrpSpPr/>
      </xdr:nvGrpSpPr>
      <xdr:grpSpPr>
        <a:xfrm>
          <a:off x="0" y="0"/>
          <a:ext cx="8194212" cy="9090571"/>
          <a:chOff x="0" y="0"/>
          <a:chExt cx="8060664" cy="9231650"/>
        </a:xfrm>
      </xdr:grpSpPr>
      <xdr:pic>
        <xdr:nvPicPr>
          <xdr:cNvPr id="4" name="Grafik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6" t="27501" r="4165" b="12196"/>
          <a:stretch/>
        </xdr:blipFill>
        <xdr:spPr bwMode="auto">
          <a:xfrm>
            <a:off x="0" y="1899090"/>
            <a:ext cx="8060188" cy="733256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Grafik 10">
            <a:extLst>
              <a:ext uri="{FF2B5EF4-FFF2-40B4-BE49-F238E27FC236}">
                <a16:creationId xmlns:a16="http://schemas.microsoft.com/office/drawing/2014/main" id="{847E0EC0-E5A8-4DEF-8270-755CFBA26679}"/>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1495" t="11675" r="4165" b="60852"/>
          <a:stretch/>
        </xdr:blipFill>
        <xdr:spPr bwMode="auto">
          <a:xfrm>
            <a:off x="2621260" y="0"/>
            <a:ext cx="5439404" cy="33123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320740</xdr:colOff>
      <xdr:row>1</xdr:row>
      <xdr:rowOff>75836</xdr:rowOff>
    </xdr:from>
    <xdr:to>
      <xdr:col>7</xdr:col>
      <xdr:colOff>1360365</xdr:colOff>
      <xdr:row>13</xdr:row>
      <xdr:rowOff>54880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3430944" y="260504"/>
          <a:ext cx="3372278" cy="2243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4400" b="1">
              <a:latin typeface="+mn-lt"/>
            </a:rPr>
            <a:t>Weinbau </a:t>
          </a:r>
        </a:p>
        <a:p>
          <a:pPr algn="r"/>
          <a:r>
            <a:rPr lang="de-DE" sz="4400" b="1">
              <a:solidFill>
                <a:srgbClr val="890058"/>
              </a:solidFill>
              <a:latin typeface="+mn-lt"/>
            </a:rPr>
            <a:t>Spritzplan</a:t>
          </a:r>
        </a:p>
        <a:p>
          <a:pPr algn="r"/>
          <a:r>
            <a:rPr lang="de-DE" sz="4400" b="1">
              <a:solidFill>
                <a:sysClr val="windowText" lastClr="000000"/>
              </a:solidFill>
              <a:latin typeface="+mn-lt"/>
            </a:rPr>
            <a:t>2023</a:t>
          </a:r>
        </a:p>
      </xdr:txBody>
    </xdr:sp>
    <xdr:clientData/>
  </xdr:twoCellAnchor>
  <xdr:twoCellAnchor>
    <xdr:from>
      <xdr:col>0</xdr:col>
      <xdr:colOff>57510</xdr:colOff>
      <xdr:row>25</xdr:row>
      <xdr:rowOff>0</xdr:rowOff>
    </xdr:from>
    <xdr:to>
      <xdr:col>7</xdr:col>
      <xdr:colOff>1459302</xdr:colOff>
      <xdr:row>44</xdr:row>
      <xdr:rowOff>21566</xdr:rowOff>
    </xdr:to>
    <xdr:sp macro="" textlink="">
      <xdr:nvSpPr>
        <xdr:cNvPr id="3" name="Textfeld 2">
          <a:extLst>
            <a:ext uri="{FF2B5EF4-FFF2-40B4-BE49-F238E27FC236}">
              <a16:creationId xmlns:a16="http://schemas.microsoft.com/office/drawing/2014/main" id="{916492A8-20E1-4905-B2DD-9D01CC70D102}"/>
            </a:ext>
          </a:extLst>
        </xdr:cNvPr>
        <xdr:cNvSpPr txBox="1"/>
      </xdr:nvSpPr>
      <xdr:spPr>
        <a:xfrm>
          <a:off x="57510" y="4615132"/>
          <a:ext cx="6973018" cy="3436189"/>
        </a:xfrm>
        <a:prstGeom prst="rect">
          <a:avLst/>
        </a:prstGeom>
        <a:solidFill>
          <a:schemeClr val="lt1">
            <a:alpha val="85000"/>
          </a:schemeClr>
        </a:solidFill>
        <a:ln w="38100" cmpd="sng">
          <a:solidFill>
            <a:srgbClr val="890058"/>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a:solidFill>
                <a:schemeClr val="dk1"/>
              </a:solidFill>
              <a:effectLst/>
              <a:latin typeface="+mn-lt"/>
              <a:ea typeface="+mn-ea"/>
              <a:cs typeface="+mn-cs"/>
            </a:rPr>
            <a:t>Pflanzenschutzmittel vorsichtig verwenden. Vor Verwendung stets Etikett und Produktinformationen lesen. Bitte beachten Sie die Warnhinweise und -symbole in der Gebrauchsanleitung. Diese Informationen ersetzen nicht die Gebrauchsanleitung. Irrtum und Druckfehler vorbehalten. Stand Jänner 2023</a:t>
          </a:r>
          <a:endParaRPr lang="en-US" sz="1100">
            <a:solidFill>
              <a:schemeClr val="dk1"/>
            </a:solidFill>
            <a:effectLst/>
            <a:latin typeface="+mn-lt"/>
            <a:ea typeface="+mn-ea"/>
            <a:cs typeface="+mn-cs"/>
          </a:endParaRPr>
        </a:p>
        <a:p>
          <a:pPr algn="ctr"/>
          <a:r>
            <a:rPr lang="de-DE" sz="1100">
              <a:solidFill>
                <a:schemeClr val="dk1"/>
              </a:solidFill>
              <a:effectLst/>
              <a:latin typeface="+mn-lt"/>
              <a:ea typeface="+mn-ea"/>
              <a:cs typeface="+mn-cs"/>
            </a:rPr>
            <a:t>TM / ® sind Handelsmarken / eingetragene Marken einer Gesellschaft der Syngenta Gruppe</a:t>
          </a:r>
        </a:p>
        <a:p>
          <a:pPr algn="ctr"/>
          <a:endParaRPr lang="de-DE" sz="1100">
            <a:solidFill>
              <a:schemeClr val="dk1"/>
            </a:solidFill>
            <a:effectLst/>
            <a:latin typeface="+mn-lt"/>
            <a:ea typeface="+mn-ea"/>
            <a:cs typeface="+mn-cs"/>
          </a:endParaRPr>
        </a:p>
        <a:p>
          <a:pPr algn="ctr"/>
          <a:r>
            <a:rPr lang="de-DE" sz="1100" b="1">
              <a:solidFill>
                <a:schemeClr val="dk1"/>
              </a:solidFill>
              <a:effectLst/>
              <a:latin typeface="+mn-lt"/>
              <a:ea typeface="+mn-ea"/>
              <a:cs typeface="+mn-cs"/>
            </a:rPr>
            <a:t>Haftungsausschluss</a:t>
          </a:r>
        </a:p>
        <a:p>
          <a:pPr marL="0" marR="0" lvl="0" indent="0" algn="ctr" defTabSz="914400" eaLnBrk="1" fontAlgn="auto" latinLnBrk="0" hangingPunct="1">
            <a:lnSpc>
              <a:spcPct val="100000"/>
            </a:lnSpc>
            <a:spcBef>
              <a:spcPts val="0"/>
            </a:spcBef>
            <a:spcAft>
              <a:spcPts val="0"/>
            </a:spcAft>
            <a:buClrTx/>
            <a:buSzTx/>
            <a:buFontTx/>
            <a:buNone/>
            <a:tabLst/>
            <a:defRPr/>
          </a:pPr>
          <a:r>
            <a:rPr lang="de-CH" sz="1100">
              <a:solidFill>
                <a:schemeClr val="dk1"/>
              </a:solidFill>
              <a:effectLst/>
              <a:latin typeface="+mn-lt"/>
              <a:ea typeface="+mn-ea"/>
              <a:cs typeface="+mn-cs"/>
            </a:rPr>
            <a:t>Ungeachtet der von Syngenta angewendeten Sorgfaltspflicht wird keine Haftung oder Gewähr für die Richtigkeit, Aktualität, Vollständigkeit der gemachten Angaben übernommen. Für den von Ihnen erstellten Spritzplan sowie aus der Nutzung und Verwendung dieser Datei (Spritzplan) potenziell ergebende Schäden können keinerlei Rechtsansprüche begründet werden. Jegliche Nutzung und Verwendung dieser Datei, sowie des auf Basis Ihrer Eingaben erstellten </a:t>
          </a:r>
          <a:r>
            <a:rPr lang="de-DE" sz="1100">
              <a:solidFill>
                <a:schemeClr val="dk1"/>
              </a:solidFill>
              <a:effectLst/>
              <a:latin typeface="+mn-lt"/>
              <a:ea typeface="+mn-ea"/>
              <a:cs typeface="+mn-cs"/>
            </a:rPr>
            <a:t>Spritzplans</a:t>
          </a:r>
          <a:r>
            <a:rPr lang="de-CH" sz="1100">
              <a:solidFill>
                <a:schemeClr val="dk1"/>
              </a:solidFill>
              <a:effectLst/>
              <a:latin typeface="+mn-lt"/>
              <a:ea typeface="+mn-ea"/>
              <a:cs typeface="+mn-cs"/>
            </a:rPr>
            <a:t> erfolgt somit unter der ausdrücklichen und ausschließlichen Verantwortung und Haftung des jeweiligen Anwenders. Ebenso sind Sie als Anwender für die ordnungsmäße Auswahl und Anwendung von Pflanzenschutzmitteln nach guter fachlicher Praxis und unter Berücksichtigung der Einsatzbedingungen selbst verantwortlich.</a:t>
          </a:r>
          <a:endParaRPr lang="de-DE" sz="1100">
            <a:solidFill>
              <a:schemeClr val="dk1"/>
            </a:solidFill>
            <a:effectLst/>
            <a:latin typeface="+mn-lt"/>
            <a:ea typeface="+mn-ea"/>
            <a:cs typeface="+mn-cs"/>
          </a:endParaRPr>
        </a:p>
        <a:p>
          <a:pPr algn="ctr"/>
          <a:endParaRPr lang="en-US" sz="1100">
            <a:solidFill>
              <a:schemeClr val="dk1"/>
            </a:solidFill>
            <a:effectLst/>
            <a:latin typeface="+mn-lt"/>
            <a:ea typeface="+mn-ea"/>
            <a:cs typeface="+mn-cs"/>
          </a:endParaRPr>
        </a:p>
        <a:p>
          <a:pPr algn="ctr"/>
          <a:r>
            <a:rPr lang="de-DE" sz="1100">
              <a:solidFill>
                <a:schemeClr val="dk1"/>
              </a:solidFill>
              <a:effectLst/>
              <a:latin typeface="+mn-lt"/>
              <a:ea typeface="+mn-ea"/>
              <a:cs typeface="+mn-cs"/>
            </a:rPr>
            <a:t>Syngenta Agro GmbH </a:t>
          </a:r>
          <a:endParaRPr lang="en-US" sz="1100">
            <a:solidFill>
              <a:schemeClr val="dk1"/>
            </a:solidFill>
            <a:effectLst/>
            <a:latin typeface="+mn-lt"/>
            <a:ea typeface="+mn-ea"/>
            <a:cs typeface="+mn-cs"/>
          </a:endParaRPr>
        </a:p>
        <a:p>
          <a:pPr algn="ctr"/>
          <a:r>
            <a:rPr lang="de-DE" sz="1100">
              <a:solidFill>
                <a:schemeClr val="dk1"/>
              </a:solidFill>
              <a:effectLst/>
              <a:latin typeface="+mn-lt"/>
              <a:ea typeface="+mn-ea"/>
              <a:cs typeface="+mn-cs"/>
            </a:rPr>
            <a:t>Zweigniederlassung Österreich</a:t>
          </a:r>
          <a:endParaRPr lang="en-US" sz="1100">
            <a:solidFill>
              <a:schemeClr val="dk1"/>
            </a:solidFill>
            <a:effectLst/>
            <a:latin typeface="+mn-lt"/>
            <a:ea typeface="+mn-ea"/>
            <a:cs typeface="+mn-cs"/>
          </a:endParaRPr>
        </a:p>
        <a:p>
          <a:pPr algn="ctr"/>
          <a:r>
            <a:rPr lang="de-DE" sz="1100">
              <a:solidFill>
                <a:schemeClr val="dk1"/>
              </a:solidFill>
              <a:effectLst/>
              <a:latin typeface="+mn-lt"/>
              <a:ea typeface="+mn-ea"/>
              <a:cs typeface="+mn-cs"/>
            </a:rPr>
            <a:t>Anton-Baumgartner-Straße 125/2/3/1, 1230 Wien</a:t>
          </a:r>
          <a:endParaRPr lang="en-US" sz="1100">
            <a:solidFill>
              <a:schemeClr val="dk1"/>
            </a:solidFill>
            <a:effectLst/>
            <a:latin typeface="+mn-lt"/>
            <a:ea typeface="+mn-ea"/>
            <a:cs typeface="+mn-cs"/>
          </a:endParaRPr>
        </a:p>
        <a:p>
          <a:pPr algn="ctr"/>
          <a:r>
            <a:rPr lang="de-DE" sz="1100">
              <a:solidFill>
                <a:schemeClr val="dk1"/>
              </a:solidFill>
              <a:effectLst/>
              <a:latin typeface="+mn-lt"/>
              <a:ea typeface="+mn-ea"/>
              <a:cs typeface="+mn-cs"/>
            </a:rPr>
            <a:t>Tel. 01/6623130-0, Beratungs-Hotline: 0800/20 71 81</a:t>
          </a:r>
          <a:endParaRPr lang="en-US" sz="1100">
            <a:solidFill>
              <a:schemeClr val="dk1"/>
            </a:solidFill>
            <a:effectLst/>
            <a:latin typeface="+mn-lt"/>
            <a:ea typeface="+mn-ea"/>
            <a:cs typeface="+mn-cs"/>
          </a:endParaRPr>
        </a:p>
        <a:p>
          <a:pPr algn="ctr"/>
          <a:r>
            <a:rPr lang="de-DE" sz="1100" u="sng">
              <a:solidFill>
                <a:schemeClr val="dk1"/>
              </a:solidFill>
              <a:effectLst/>
              <a:latin typeface="+mn-lt"/>
              <a:ea typeface="+mn-ea"/>
              <a:cs typeface="+mn-cs"/>
              <a:hlinkClick xmlns:r="http://schemas.openxmlformats.org/officeDocument/2006/relationships" r:id=""/>
            </a:rPr>
            <a:t>www.syngenta.at</a:t>
          </a:r>
          <a:endParaRPr lang="en-US" sz="1100"/>
        </a:p>
      </xdr:txBody>
    </xdr:sp>
    <xdr:clientData/>
  </xdr:twoCellAnchor>
  <xdr:twoCellAnchor>
    <xdr:from>
      <xdr:col>6</xdr:col>
      <xdr:colOff>215502</xdr:colOff>
      <xdr:row>13</xdr:row>
      <xdr:rowOff>114284</xdr:rowOff>
    </xdr:from>
    <xdr:to>
      <xdr:col>8</xdr:col>
      <xdr:colOff>179963</xdr:colOff>
      <xdr:row>18</xdr:row>
      <xdr:rowOff>53574</xdr:rowOff>
    </xdr:to>
    <xdr:sp macro="" textlink="">
      <xdr:nvSpPr>
        <xdr:cNvPr id="2" name="Pfeil: nach rechts 1">
          <a:hlinkClick xmlns:r="http://schemas.openxmlformats.org/officeDocument/2006/relationships" r:id="rId2"/>
          <a:extLst>
            <a:ext uri="{FF2B5EF4-FFF2-40B4-BE49-F238E27FC236}">
              <a16:creationId xmlns:a16="http://schemas.microsoft.com/office/drawing/2014/main" id="{00000000-0008-0000-0000-000002000000}"/>
            </a:ext>
          </a:extLst>
        </xdr:cNvPr>
        <xdr:cNvSpPr/>
      </xdr:nvSpPr>
      <xdr:spPr>
        <a:xfrm>
          <a:off x="4909966" y="2487030"/>
          <a:ext cx="2490287" cy="832258"/>
        </a:xfrm>
        <a:prstGeom prst="rightArrow">
          <a:avLst/>
        </a:prstGeom>
        <a:solidFill>
          <a:schemeClr val="accent1">
            <a:alpha val="76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Zur Anleitung</a:t>
          </a:r>
        </a:p>
      </xdr:txBody>
    </xdr:sp>
    <xdr:clientData/>
  </xdr:twoCellAnchor>
  <xdr:twoCellAnchor>
    <xdr:from>
      <xdr:col>6</xdr:col>
      <xdr:colOff>29778</xdr:colOff>
      <xdr:row>18</xdr:row>
      <xdr:rowOff>103980</xdr:rowOff>
    </xdr:from>
    <xdr:to>
      <xdr:col>8</xdr:col>
      <xdr:colOff>527814</xdr:colOff>
      <xdr:row>27</xdr:row>
      <xdr:rowOff>3490</xdr:rowOff>
    </xdr:to>
    <xdr:sp macro="" textlink="">
      <xdr:nvSpPr>
        <xdr:cNvPr id="6" name="Pfeil: nach rechts 5">
          <a:hlinkClick xmlns:r="http://schemas.openxmlformats.org/officeDocument/2006/relationships" r:id="rId3"/>
          <a:extLst>
            <a:ext uri="{FF2B5EF4-FFF2-40B4-BE49-F238E27FC236}">
              <a16:creationId xmlns:a16="http://schemas.microsoft.com/office/drawing/2014/main" id="{B26C8FFF-80DA-456B-A4D4-DE05FADBB957}"/>
            </a:ext>
          </a:extLst>
        </xdr:cNvPr>
        <xdr:cNvSpPr/>
      </xdr:nvSpPr>
      <xdr:spPr>
        <a:xfrm>
          <a:off x="4724242" y="3369694"/>
          <a:ext cx="3023862" cy="1506854"/>
        </a:xfrm>
        <a:prstGeom prst="rightArrow">
          <a:avLst/>
        </a:prstGeom>
        <a:solidFill>
          <a:schemeClr val="accent1">
            <a:alpha val="76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Hier direkt zur ersten</a:t>
          </a:r>
          <a:r>
            <a:rPr lang="en-US" sz="2000" b="1" baseline="0"/>
            <a:t> Spritzplanerstellung</a:t>
          </a:r>
          <a:endParaRPr lang="en-US" sz="2000" b="1"/>
        </a:p>
      </xdr:txBody>
    </xdr:sp>
    <xdr:clientData/>
  </xdr:twoCellAnchor>
  <xdr:twoCellAnchor>
    <xdr:from>
      <xdr:col>0</xdr:col>
      <xdr:colOff>0</xdr:colOff>
      <xdr:row>9</xdr:row>
      <xdr:rowOff>113123</xdr:rowOff>
    </xdr:from>
    <xdr:to>
      <xdr:col>3</xdr:col>
      <xdr:colOff>250441</xdr:colOff>
      <xdr:row>9</xdr:row>
      <xdr:rowOff>135485</xdr:rowOff>
    </xdr:to>
    <xdr:cxnSp macro="">
      <xdr:nvCxnSpPr>
        <xdr:cNvPr id="15" name="Gerader Verbinder 14">
          <a:extLst>
            <a:ext uri="{FF2B5EF4-FFF2-40B4-BE49-F238E27FC236}">
              <a16:creationId xmlns:a16="http://schemas.microsoft.com/office/drawing/2014/main" id="{D1B54CA3-EA0D-4EA7-A731-AB29A053FB08}"/>
            </a:ext>
          </a:extLst>
        </xdr:cNvPr>
        <xdr:cNvCxnSpPr/>
      </xdr:nvCxnSpPr>
      <xdr:spPr>
        <a:xfrm>
          <a:off x="0" y="1862110"/>
          <a:ext cx="2676853" cy="22362"/>
        </a:xfrm>
        <a:prstGeom prst="line">
          <a:avLst/>
        </a:prstGeom>
        <a:ln w="38100">
          <a:solidFill>
            <a:srgbClr val="89005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229913</xdr:colOff>
      <xdr:row>0</xdr:row>
      <xdr:rowOff>0</xdr:rowOff>
    </xdr:from>
    <xdr:to>
      <xdr:col>3</xdr:col>
      <xdr:colOff>232576</xdr:colOff>
      <xdr:row>9</xdr:row>
      <xdr:rowOff>145897</xdr:rowOff>
    </xdr:to>
    <xdr:cxnSp macro="">
      <xdr:nvCxnSpPr>
        <xdr:cNvPr id="17" name="Gerader Verbinder 16">
          <a:extLst>
            <a:ext uri="{FF2B5EF4-FFF2-40B4-BE49-F238E27FC236}">
              <a16:creationId xmlns:a16="http://schemas.microsoft.com/office/drawing/2014/main" id="{C7684397-7B7F-4742-A8B4-11E41E6E6F1D}"/>
            </a:ext>
          </a:extLst>
        </xdr:cNvPr>
        <xdr:cNvCxnSpPr/>
      </xdr:nvCxnSpPr>
      <xdr:spPr>
        <a:xfrm flipH="1">
          <a:off x="2656325" y="0"/>
          <a:ext cx="2663" cy="1894884"/>
        </a:xfrm>
        <a:prstGeom prst="line">
          <a:avLst/>
        </a:prstGeom>
        <a:ln w="38100">
          <a:solidFill>
            <a:srgbClr val="890058"/>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912728</xdr:colOff>
      <xdr:row>0</xdr:row>
      <xdr:rowOff>66260</xdr:rowOff>
    </xdr:from>
    <xdr:to>
      <xdr:col>9</xdr:col>
      <xdr:colOff>2798943</xdr:colOff>
      <xdr:row>3</xdr:row>
      <xdr:rowOff>97678</xdr:rowOff>
    </xdr:to>
    <xdr:pic>
      <xdr:nvPicPr>
        <xdr:cNvPr id="2" name="Grafik 1" descr="Smartsheet hilft Syngenta dabei, die Zukunft der Landwirtschaft zu  revolutionieren | Smartsheet">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1078" y="66260"/>
          <a:ext cx="1886215" cy="602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236883</xdr:colOff>
      <xdr:row>0</xdr:row>
      <xdr:rowOff>152400</xdr:rowOff>
    </xdr:from>
    <xdr:to>
      <xdr:col>9</xdr:col>
      <xdr:colOff>551370</xdr:colOff>
      <xdr:row>3</xdr:row>
      <xdr:rowOff>79463</xdr:rowOff>
    </xdr:to>
    <xdr:sp macro="" textlink="">
      <xdr:nvSpPr>
        <xdr:cNvPr id="7" name="Pfeil: nach rechts 6">
          <a:hlinkClick xmlns:r="http://schemas.openxmlformats.org/officeDocument/2006/relationships" r:id="rId2"/>
          <a:extLst>
            <a:ext uri="{FF2B5EF4-FFF2-40B4-BE49-F238E27FC236}">
              <a16:creationId xmlns:a16="http://schemas.microsoft.com/office/drawing/2014/main" id="{1083D088-8260-4947-9433-96FA721F5B14}"/>
            </a:ext>
          </a:extLst>
        </xdr:cNvPr>
        <xdr:cNvSpPr/>
      </xdr:nvSpPr>
      <xdr:spPr>
        <a:xfrm>
          <a:off x="4808883" y="152400"/>
          <a:ext cx="1800387" cy="46998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vor Infoblatt 3</a:t>
          </a:r>
        </a:p>
      </xdr:txBody>
    </xdr:sp>
    <xdr:clientData/>
  </xdr:twoCellAnchor>
  <xdr:twoCellAnchor>
    <xdr:from>
      <xdr:col>3</xdr:col>
      <xdr:colOff>76200</xdr:colOff>
      <xdr:row>0</xdr:row>
      <xdr:rowOff>154964</xdr:rowOff>
    </xdr:from>
    <xdr:to>
      <xdr:col>6</xdr:col>
      <xdr:colOff>606287</xdr:colOff>
      <xdr:row>3</xdr:row>
      <xdr:rowOff>66787</xdr:rowOff>
    </xdr:to>
    <xdr:sp macro="" textlink="">
      <xdr:nvSpPr>
        <xdr:cNvPr id="8" name="Pfeil: nach links 7">
          <a:hlinkClick xmlns:r="http://schemas.openxmlformats.org/officeDocument/2006/relationships" r:id="rId3"/>
          <a:extLst>
            <a:ext uri="{FF2B5EF4-FFF2-40B4-BE49-F238E27FC236}">
              <a16:creationId xmlns:a16="http://schemas.microsoft.com/office/drawing/2014/main" id="{451E32D9-66F2-4AAA-B0F9-6E13CF489481}"/>
            </a:ext>
          </a:extLst>
        </xdr:cNvPr>
        <xdr:cNvSpPr/>
      </xdr:nvSpPr>
      <xdr:spPr>
        <a:xfrm>
          <a:off x="2438400" y="154964"/>
          <a:ext cx="1711187" cy="45474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 Infoblatt</a:t>
          </a:r>
          <a:r>
            <a:rPr lang="en-US" sz="1200" b="1" baseline="0"/>
            <a:t> 1</a:t>
          </a:r>
          <a:endParaRPr lang="en-US" sz="1200" b="1"/>
        </a:p>
      </xdr:txBody>
    </xdr:sp>
    <xdr:clientData/>
  </xdr:twoCellAnchor>
  <xdr:twoCellAnchor>
    <xdr:from>
      <xdr:col>4</xdr:col>
      <xdr:colOff>358859</xdr:colOff>
      <xdr:row>3</xdr:row>
      <xdr:rowOff>31204</xdr:rowOff>
    </xdr:from>
    <xdr:to>
      <xdr:col>6</xdr:col>
      <xdr:colOff>599716</xdr:colOff>
      <xdr:row>6</xdr:row>
      <xdr:rowOff>72617</xdr:rowOff>
    </xdr:to>
    <xdr:sp macro="" textlink="">
      <xdr:nvSpPr>
        <xdr:cNvPr id="9" name="Rechteck: abgerundete Ecken 8">
          <a:hlinkClick xmlns:r="http://schemas.openxmlformats.org/officeDocument/2006/relationships" r:id="rId4"/>
          <a:extLst>
            <a:ext uri="{FF2B5EF4-FFF2-40B4-BE49-F238E27FC236}">
              <a16:creationId xmlns:a16="http://schemas.microsoft.com/office/drawing/2014/main" id="{AD515E87-0FE3-4405-A408-E315444BB111}"/>
            </a:ext>
          </a:extLst>
        </xdr:cNvPr>
        <xdr:cNvSpPr/>
      </xdr:nvSpPr>
      <xdr:spPr>
        <a:xfrm>
          <a:off x="3025859" y="574129"/>
          <a:ext cx="1117157" cy="584338"/>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Spritzplan 2</a:t>
          </a:r>
        </a:p>
      </xdr:txBody>
    </xdr:sp>
    <xdr:clientData/>
  </xdr:twoCellAnchor>
  <xdr:twoCellAnchor>
    <xdr:from>
      <xdr:col>7</xdr:col>
      <xdr:colOff>238622</xdr:colOff>
      <xdr:row>3</xdr:row>
      <xdr:rowOff>41204</xdr:rowOff>
    </xdr:from>
    <xdr:to>
      <xdr:col>8</xdr:col>
      <xdr:colOff>684482</xdr:colOff>
      <xdr:row>6</xdr:row>
      <xdr:rowOff>76902</xdr:rowOff>
    </xdr:to>
    <xdr:sp macro="" textlink="">
      <xdr:nvSpPr>
        <xdr:cNvPr id="10" name="Rechteck: abgerundete Ecken 9">
          <a:hlinkClick xmlns:r="http://schemas.openxmlformats.org/officeDocument/2006/relationships" r:id="rId5"/>
          <a:extLst>
            <a:ext uri="{FF2B5EF4-FFF2-40B4-BE49-F238E27FC236}">
              <a16:creationId xmlns:a16="http://schemas.microsoft.com/office/drawing/2014/main" id="{0613FB7A-5A58-43E1-9ABA-C4631FEF93B3}"/>
            </a:ext>
          </a:extLst>
        </xdr:cNvPr>
        <xdr:cNvSpPr/>
      </xdr:nvSpPr>
      <xdr:spPr>
        <a:xfrm>
          <a:off x="4810622" y="584129"/>
          <a:ext cx="1112610" cy="578623"/>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PSM Bedarf</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912728</xdr:colOff>
      <xdr:row>0</xdr:row>
      <xdr:rowOff>66260</xdr:rowOff>
    </xdr:from>
    <xdr:to>
      <xdr:col>9</xdr:col>
      <xdr:colOff>2802753</xdr:colOff>
      <xdr:row>3</xdr:row>
      <xdr:rowOff>93868</xdr:rowOff>
    </xdr:to>
    <xdr:pic>
      <xdr:nvPicPr>
        <xdr:cNvPr id="2" name="Grafik 1" descr="Smartsheet hilft Syngenta dabei, die Zukunft der Landwirtschaft zu  revolutionieren | Smartsheet">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1078" y="66260"/>
          <a:ext cx="1886215" cy="602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225287</xdr:colOff>
      <xdr:row>0</xdr:row>
      <xdr:rowOff>140804</xdr:rowOff>
    </xdr:from>
    <xdr:to>
      <xdr:col>9</xdr:col>
      <xdr:colOff>538614</xdr:colOff>
      <xdr:row>3</xdr:row>
      <xdr:rowOff>66045</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F75F6A50-EA8E-4DD6-8CC9-5DD34A9E1596}"/>
            </a:ext>
          </a:extLst>
        </xdr:cNvPr>
        <xdr:cNvSpPr/>
      </xdr:nvSpPr>
      <xdr:spPr>
        <a:xfrm>
          <a:off x="4789004" y="140804"/>
          <a:ext cx="1804197" cy="47189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vor Infoblatt 4</a:t>
          </a:r>
        </a:p>
      </xdr:txBody>
    </xdr:sp>
    <xdr:clientData/>
  </xdr:twoCellAnchor>
  <xdr:twoCellAnchor>
    <xdr:from>
      <xdr:col>3</xdr:col>
      <xdr:colOff>62450</xdr:colOff>
      <xdr:row>0</xdr:row>
      <xdr:rowOff>143368</xdr:rowOff>
    </xdr:from>
    <xdr:to>
      <xdr:col>6</xdr:col>
      <xdr:colOff>587319</xdr:colOff>
      <xdr:row>3</xdr:row>
      <xdr:rowOff>60989</xdr:rowOff>
    </xdr:to>
    <xdr:sp macro="" textlink="">
      <xdr:nvSpPr>
        <xdr:cNvPr id="4" name="Pfeil: nach links 3">
          <a:hlinkClick xmlns:r="http://schemas.openxmlformats.org/officeDocument/2006/relationships" r:id="rId3"/>
          <a:extLst>
            <a:ext uri="{FF2B5EF4-FFF2-40B4-BE49-F238E27FC236}">
              <a16:creationId xmlns:a16="http://schemas.microsoft.com/office/drawing/2014/main" id="{9A0F620F-6638-43B8-9EB4-03ADAE2CC945}"/>
            </a:ext>
          </a:extLst>
        </xdr:cNvPr>
        <xdr:cNvSpPr/>
      </xdr:nvSpPr>
      <xdr:spPr>
        <a:xfrm>
          <a:off x="2414711" y="143368"/>
          <a:ext cx="1709282" cy="46427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 Infoblatt</a:t>
          </a:r>
          <a:r>
            <a:rPr lang="en-US" sz="1200" b="1" baseline="0"/>
            <a:t> 2</a:t>
          </a:r>
          <a:endParaRPr lang="en-US" sz="1200" b="1"/>
        </a:p>
      </xdr:txBody>
    </xdr:sp>
    <xdr:clientData/>
  </xdr:twoCellAnchor>
  <xdr:twoCellAnchor>
    <xdr:from>
      <xdr:col>4</xdr:col>
      <xdr:colOff>343453</xdr:colOff>
      <xdr:row>3</xdr:row>
      <xdr:rowOff>27311</xdr:rowOff>
    </xdr:from>
    <xdr:to>
      <xdr:col>6</xdr:col>
      <xdr:colOff>592178</xdr:colOff>
      <xdr:row>6</xdr:row>
      <xdr:rowOff>55472</xdr:rowOff>
    </xdr:to>
    <xdr:sp macro="" textlink="">
      <xdr:nvSpPr>
        <xdr:cNvPr id="5" name="Rechteck: abgerundete Ecken 4">
          <a:hlinkClick xmlns:r="http://schemas.openxmlformats.org/officeDocument/2006/relationships" r:id="rId4"/>
          <a:extLst>
            <a:ext uri="{FF2B5EF4-FFF2-40B4-BE49-F238E27FC236}">
              <a16:creationId xmlns:a16="http://schemas.microsoft.com/office/drawing/2014/main" id="{E837FB2A-5315-4853-A10A-8E98DC86E720}"/>
            </a:ext>
          </a:extLst>
        </xdr:cNvPr>
        <xdr:cNvSpPr/>
      </xdr:nvSpPr>
      <xdr:spPr>
        <a:xfrm>
          <a:off x="3002170" y="573963"/>
          <a:ext cx="1126682" cy="574813"/>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Spritzplan 3</a:t>
          </a:r>
        </a:p>
      </xdr:txBody>
    </xdr:sp>
    <xdr:clientData/>
  </xdr:twoCellAnchor>
  <xdr:twoCellAnchor>
    <xdr:from>
      <xdr:col>7</xdr:col>
      <xdr:colOff>227026</xdr:colOff>
      <xdr:row>3</xdr:row>
      <xdr:rowOff>27786</xdr:rowOff>
    </xdr:from>
    <xdr:to>
      <xdr:col>8</xdr:col>
      <xdr:colOff>668744</xdr:colOff>
      <xdr:row>6</xdr:row>
      <xdr:rowOff>59757</xdr:rowOff>
    </xdr:to>
    <xdr:sp macro="" textlink="">
      <xdr:nvSpPr>
        <xdr:cNvPr id="6" name="Rechteck: abgerundete Ecken 5">
          <a:hlinkClick xmlns:r="http://schemas.openxmlformats.org/officeDocument/2006/relationships" r:id="rId5"/>
          <a:extLst>
            <a:ext uri="{FF2B5EF4-FFF2-40B4-BE49-F238E27FC236}">
              <a16:creationId xmlns:a16="http://schemas.microsoft.com/office/drawing/2014/main" id="{D93CBE54-0C4B-4B90-8487-898A9733E55A}"/>
            </a:ext>
          </a:extLst>
        </xdr:cNvPr>
        <xdr:cNvSpPr/>
      </xdr:nvSpPr>
      <xdr:spPr>
        <a:xfrm>
          <a:off x="4790743" y="574438"/>
          <a:ext cx="1112610" cy="578623"/>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PSM Bedarf</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912728</xdr:colOff>
      <xdr:row>0</xdr:row>
      <xdr:rowOff>66260</xdr:rowOff>
    </xdr:from>
    <xdr:to>
      <xdr:col>9</xdr:col>
      <xdr:colOff>2802753</xdr:colOff>
      <xdr:row>3</xdr:row>
      <xdr:rowOff>93868</xdr:rowOff>
    </xdr:to>
    <xdr:pic>
      <xdr:nvPicPr>
        <xdr:cNvPr id="2" name="Grafik 1" descr="Smartsheet hilft Syngenta dabei, die Zukunft der Landwirtschaft zu  revolutionieren | Smartsheet">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1078" y="66260"/>
          <a:ext cx="1886215" cy="602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245663</xdr:colOff>
      <xdr:row>0</xdr:row>
      <xdr:rowOff>140804</xdr:rowOff>
    </xdr:from>
    <xdr:to>
      <xdr:col>9</xdr:col>
      <xdr:colOff>549465</xdr:colOff>
      <xdr:row>3</xdr:row>
      <xdr:rowOff>64140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92268584-DF6A-45DB-9BDB-117375CFFC09}"/>
            </a:ext>
          </a:extLst>
        </xdr:cNvPr>
        <xdr:cNvSpPr/>
      </xdr:nvSpPr>
      <xdr:spPr>
        <a:xfrm>
          <a:off x="4809380" y="140804"/>
          <a:ext cx="1794672" cy="46998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vor Infoblatt 5</a:t>
          </a:r>
        </a:p>
      </xdr:txBody>
    </xdr:sp>
    <xdr:clientData/>
  </xdr:twoCellAnchor>
  <xdr:twoCellAnchor>
    <xdr:from>
      <xdr:col>3</xdr:col>
      <xdr:colOff>82826</xdr:colOff>
      <xdr:row>0</xdr:row>
      <xdr:rowOff>143368</xdr:rowOff>
    </xdr:from>
    <xdr:to>
      <xdr:col>6</xdr:col>
      <xdr:colOff>603885</xdr:colOff>
      <xdr:row>3</xdr:row>
      <xdr:rowOff>51464</xdr:rowOff>
    </xdr:to>
    <xdr:sp macro="" textlink="">
      <xdr:nvSpPr>
        <xdr:cNvPr id="4" name="Pfeil: nach links 3">
          <a:hlinkClick xmlns:r="http://schemas.openxmlformats.org/officeDocument/2006/relationships" r:id="rId3"/>
          <a:extLst>
            <a:ext uri="{FF2B5EF4-FFF2-40B4-BE49-F238E27FC236}">
              <a16:creationId xmlns:a16="http://schemas.microsoft.com/office/drawing/2014/main" id="{1A9C3F63-CC5C-4D55-B607-A1CDAC3DCEDF}"/>
            </a:ext>
          </a:extLst>
        </xdr:cNvPr>
        <xdr:cNvSpPr/>
      </xdr:nvSpPr>
      <xdr:spPr>
        <a:xfrm>
          <a:off x="2435087" y="143368"/>
          <a:ext cx="1705472" cy="45474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 Infoblatt</a:t>
          </a:r>
          <a:r>
            <a:rPr lang="en-US" sz="1200" b="1" baseline="0"/>
            <a:t> 3</a:t>
          </a:r>
          <a:endParaRPr lang="en-US" sz="1200" b="1"/>
        </a:p>
      </xdr:txBody>
    </xdr:sp>
    <xdr:clientData/>
  </xdr:twoCellAnchor>
  <xdr:twoCellAnchor>
    <xdr:from>
      <xdr:col>4</xdr:col>
      <xdr:colOff>367639</xdr:colOff>
      <xdr:row>3</xdr:row>
      <xdr:rowOff>15881</xdr:rowOff>
    </xdr:from>
    <xdr:to>
      <xdr:col>6</xdr:col>
      <xdr:colOff>597314</xdr:colOff>
      <xdr:row>6</xdr:row>
      <xdr:rowOff>51662</xdr:rowOff>
    </xdr:to>
    <xdr:sp macro="" textlink="">
      <xdr:nvSpPr>
        <xdr:cNvPr id="5" name="Rechteck: abgerundete Ecken 4">
          <a:hlinkClick xmlns:r="http://schemas.openxmlformats.org/officeDocument/2006/relationships" r:id="rId4"/>
          <a:extLst>
            <a:ext uri="{FF2B5EF4-FFF2-40B4-BE49-F238E27FC236}">
              <a16:creationId xmlns:a16="http://schemas.microsoft.com/office/drawing/2014/main" id="{74A15D37-AA39-432A-B815-85096E47C28D}"/>
            </a:ext>
          </a:extLst>
        </xdr:cNvPr>
        <xdr:cNvSpPr/>
      </xdr:nvSpPr>
      <xdr:spPr>
        <a:xfrm>
          <a:off x="3026356" y="562533"/>
          <a:ext cx="1107632" cy="582433"/>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Spritzplan 4</a:t>
          </a:r>
        </a:p>
      </xdr:txBody>
    </xdr:sp>
    <xdr:clientData/>
  </xdr:twoCellAnchor>
  <xdr:twoCellAnchor>
    <xdr:from>
      <xdr:col>7</xdr:col>
      <xdr:colOff>249307</xdr:colOff>
      <xdr:row>3</xdr:row>
      <xdr:rowOff>25881</xdr:rowOff>
    </xdr:from>
    <xdr:to>
      <xdr:col>8</xdr:col>
      <xdr:colOff>683405</xdr:colOff>
      <xdr:row>6</xdr:row>
      <xdr:rowOff>55947</xdr:rowOff>
    </xdr:to>
    <xdr:sp macro="" textlink="">
      <xdr:nvSpPr>
        <xdr:cNvPr id="6" name="Rechteck: abgerundete Ecken 5">
          <a:hlinkClick xmlns:r="http://schemas.openxmlformats.org/officeDocument/2006/relationships" r:id="rId5"/>
          <a:extLst>
            <a:ext uri="{FF2B5EF4-FFF2-40B4-BE49-F238E27FC236}">
              <a16:creationId xmlns:a16="http://schemas.microsoft.com/office/drawing/2014/main" id="{B487CC44-1113-4777-85BD-53C4A0FD10F9}"/>
            </a:ext>
          </a:extLst>
        </xdr:cNvPr>
        <xdr:cNvSpPr/>
      </xdr:nvSpPr>
      <xdr:spPr>
        <a:xfrm>
          <a:off x="4813024" y="572533"/>
          <a:ext cx="1104990" cy="576718"/>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PSM Bedarf</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912728</xdr:colOff>
      <xdr:row>0</xdr:row>
      <xdr:rowOff>66260</xdr:rowOff>
    </xdr:from>
    <xdr:to>
      <xdr:col>9</xdr:col>
      <xdr:colOff>2798943</xdr:colOff>
      <xdr:row>3</xdr:row>
      <xdr:rowOff>97678</xdr:rowOff>
    </xdr:to>
    <xdr:pic>
      <xdr:nvPicPr>
        <xdr:cNvPr id="2" name="Grafik 1" descr="Smartsheet hilft Syngenta dabei, die Zukunft der Landwirtschaft zu  revolutionieren | Smartsheet">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1078" y="66260"/>
          <a:ext cx="1886215" cy="602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229097</xdr:colOff>
      <xdr:row>0</xdr:row>
      <xdr:rowOff>157370</xdr:rowOff>
    </xdr:from>
    <xdr:to>
      <xdr:col>9</xdr:col>
      <xdr:colOff>532899</xdr:colOff>
      <xdr:row>3</xdr:row>
      <xdr:rowOff>80706</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A4674695-3C43-4C98-B86A-CACEA45DD451}"/>
            </a:ext>
          </a:extLst>
        </xdr:cNvPr>
        <xdr:cNvSpPr/>
      </xdr:nvSpPr>
      <xdr:spPr>
        <a:xfrm>
          <a:off x="4792814" y="157370"/>
          <a:ext cx="1794672" cy="46998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vor PSM</a:t>
          </a:r>
          <a:r>
            <a:rPr lang="en-US" sz="1200" b="1" baseline="0"/>
            <a:t> Bedarf</a:t>
          </a:r>
          <a:endParaRPr lang="en-US" sz="1200" b="1"/>
        </a:p>
      </xdr:txBody>
    </xdr:sp>
    <xdr:clientData/>
  </xdr:twoCellAnchor>
  <xdr:twoCellAnchor>
    <xdr:from>
      <xdr:col>3</xdr:col>
      <xdr:colOff>66260</xdr:colOff>
      <xdr:row>0</xdr:row>
      <xdr:rowOff>159934</xdr:rowOff>
    </xdr:from>
    <xdr:to>
      <xdr:col>6</xdr:col>
      <xdr:colOff>587319</xdr:colOff>
      <xdr:row>3</xdr:row>
      <xdr:rowOff>68030</xdr:rowOff>
    </xdr:to>
    <xdr:sp macro="" textlink="">
      <xdr:nvSpPr>
        <xdr:cNvPr id="4" name="Pfeil: nach links 3">
          <a:hlinkClick xmlns:r="http://schemas.openxmlformats.org/officeDocument/2006/relationships" r:id="rId3"/>
          <a:extLst>
            <a:ext uri="{FF2B5EF4-FFF2-40B4-BE49-F238E27FC236}">
              <a16:creationId xmlns:a16="http://schemas.microsoft.com/office/drawing/2014/main" id="{F45615B2-B3E2-4CB3-94E8-1FDB252489D0}"/>
            </a:ext>
          </a:extLst>
        </xdr:cNvPr>
        <xdr:cNvSpPr/>
      </xdr:nvSpPr>
      <xdr:spPr>
        <a:xfrm>
          <a:off x="2418521" y="159934"/>
          <a:ext cx="1705472" cy="45474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 Infoblatt</a:t>
          </a:r>
          <a:r>
            <a:rPr lang="en-US" sz="1200" b="1" baseline="0"/>
            <a:t> 4</a:t>
          </a:r>
          <a:endParaRPr lang="en-US" sz="1200" b="1"/>
        </a:p>
      </xdr:txBody>
    </xdr:sp>
    <xdr:clientData/>
  </xdr:twoCellAnchor>
  <xdr:twoCellAnchor>
    <xdr:from>
      <xdr:col>4</xdr:col>
      <xdr:colOff>351073</xdr:colOff>
      <xdr:row>3</xdr:row>
      <xdr:rowOff>32447</xdr:rowOff>
    </xdr:from>
    <xdr:to>
      <xdr:col>6</xdr:col>
      <xdr:colOff>580748</xdr:colOff>
      <xdr:row>6</xdr:row>
      <xdr:rowOff>68228</xdr:rowOff>
    </xdr:to>
    <xdr:sp macro="" textlink="">
      <xdr:nvSpPr>
        <xdr:cNvPr id="5" name="Rechteck: abgerundete Ecken 4">
          <a:hlinkClick xmlns:r="http://schemas.openxmlformats.org/officeDocument/2006/relationships" r:id="rId4"/>
          <a:extLst>
            <a:ext uri="{FF2B5EF4-FFF2-40B4-BE49-F238E27FC236}">
              <a16:creationId xmlns:a16="http://schemas.microsoft.com/office/drawing/2014/main" id="{B6409428-BA01-4F19-B6FD-2059D47C7783}"/>
            </a:ext>
          </a:extLst>
        </xdr:cNvPr>
        <xdr:cNvSpPr/>
      </xdr:nvSpPr>
      <xdr:spPr>
        <a:xfrm>
          <a:off x="3009790" y="579099"/>
          <a:ext cx="1107632" cy="582433"/>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Spritzplan 5</a:t>
          </a:r>
        </a:p>
      </xdr:txBody>
    </xdr:sp>
    <xdr:clientData/>
  </xdr:twoCellAnchor>
  <xdr:twoCellAnchor>
    <xdr:from>
      <xdr:col>7</xdr:col>
      <xdr:colOff>232741</xdr:colOff>
      <xdr:row>3</xdr:row>
      <xdr:rowOff>42447</xdr:rowOff>
    </xdr:from>
    <xdr:to>
      <xdr:col>8</xdr:col>
      <xdr:colOff>666839</xdr:colOff>
      <xdr:row>6</xdr:row>
      <xdr:rowOff>72513</xdr:rowOff>
    </xdr:to>
    <xdr:sp macro="" textlink="">
      <xdr:nvSpPr>
        <xdr:cNvPr id="6" name="Rechteck: abgerundete Ecken 5">
          <a:hlinkClick xmlns:r="http://schemas.openxmlformats.org/officeDocument/2006/relationships" r:id="rId2"/>
          <a:extLst>
            <a:ext uri="{FF2B5EF4-FFF2-40B4-BE49-F238E27FC236}">
              <a16:creationId xmlns:a16="http://schemas.microsoft.com/office/drawing/2014/main" id="{617729F5-7728-4693-8DA4-E94A7676FA6C}"/>
            </a:ext>
          </a:extLst>
        </xdr:cNvPr>
        <xdr:cNvSpPr/>
      </xdr:nvSpPr>
      <xdr:spPr>
        <a:xfrm>
          <a:off x="4796458" y="589099"/>
          <a:ext cx="1104990" cy="576718"/>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PSM Bedarf</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358140</xdr:colOff>
      <xdr:row>0</xdr:row>
      <xdr:rowOff>28576</xdr:rowOff>
    </xdr:from>
    <xdr:to>
      <xdr:col>7</xdr:col>
      <xdr:colOff>3147</xdr:colOff>
      <xdr:row>1</xdr:row>
      <xdr:rowOff>94463</xdr:rowOff>
    </xdr:to>
    <xdr:sp macro="" textlink="">
      <xdr:nvSpPr>
        <xdr:cNvPr id="2" name="Rechteck: abgerundete Ecken 1">
          <a:hlinkClick xmlns:r="http://schemas.openxmlformats.org/officeDocument/2006/relationships" r:id="rId1"/>
          <a:extLst>
            <a:ext uri="{FF2B5EF4-FFF2-40B4-BE49-F238E27FC236}">
              <a16:creationId xmlns:a16="http://schemas.microsoft.com/office/drawing/2014/main" id="{C7589270-BA98-4529-A2BB-521296247C1D}"/>
            </a:ext>
          </a:extLst>
        </xdr:cNvPr>
        <xdr:cNvSpPr/>
      </xdr:nvSpPr>
      <xdr:spPr>
        <a:xfrm>
          <a:off x="4520565" y="28576"/>
          <a:ext cx="1769082" cy="246862"/>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a:t>
          </a:r>
          <a:r>
            <a:rPr lang="en-US" sz="1200" b="1" baseline="0"/>
            <a:t> zu </a:t>
          </a:r>
          <a:r>
            <a:rPr lang="en-US" sz="1200" b="1"/>
            <a:t>PSM Bedarf</a:t>
          </a:r>
        </a:p>
      </xdr:txBody>
    </xdr:sp>
    <xdr:clientData/>
  </xdr:twoCellAnchor>
  <xdr:twoCellAnchor editAs="oneCell">
    <xdr:from>
      <xdr:col>9</xdr:col>
      <xdr:colOff>209550</xdr:colOff>
      <xdr:row>6</xdr:row>
      <xdr:rowOff>38100</xdr:rowOff>
    </xdr:from>
    <xdr:to>
      <xdr:col>12</xdr:col>
      <xdr:colOff>587360</xdr:colOff>
      <xdr:row>20</xdr:row>
      <xdr:rowOff>98143</xdr:rowOff>
    </xdr:to>
    <xdr:pic>
      <xdr:nvPicPr>
        <xdr:cNvPr id="4" name="Grafik 3">
          <a:extLst>
            <a:ext uri="{FF2B5EF4-FFF2-40B4-BE49-F238E27FC236}">
              <a16:creationId xmlns:a16="http://schemas.microsoft.com/office/drawing/2014/main" id="{8B78CA15-D44F-4EE8-83CA-6CCA9D7F8293}"/>
            </a:ext>
          </a:extLst>
        </xdr:cNvPr>
        <xdr:cNvPicPr>
          <a:picLocks noChangeAspect="1"/>
        </xdr:cNvPicPr>
      </xdr:nvPicPr>
      <xdr:blipFill>
        <a:blip xmlns:r="http://schemas.openxmlformats.org/officeDocument/2006/relationships" r:embed="rId2"/>
        <a:stretch>
          <a:fillRect/>
        </a:stretch>
      </xdr:blipFill>
      <xdr:spPr>
        <a:xfrm>
          <a:off x="8077200" y="1123950"/>
          <a:ext cx="2749534" cy="259940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676507</xdr:colOff>
      <xdr:row>0</xdr:row>
      <xdr:rowOff>161925</xdr:rowOff>
    </xdr:from>
    <xdr:to>
      <xdr:col>8</xdr:col>
      <xdr:colOff>645547</xdr:colOff>
      <xdr:row>3</xdr:row>
      <xdr:rowOff>174293</xdr:rowOff>
    </xdr:to>
    <xdr:pic>
      <xdr:nvPicPr>
        <xdr:cNvPr id="2" name="Grafik 1" descr="Smartsheet hilft Syngenta dabei, die Zukunft der Landwirtschaft zu  revolutionieren | Smartsheet">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58332" y="161925"/>
          <a:ext cx="1874040" cy="618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586740</xdr:colOff>
      <xdr:row>4</xdr:row>
      <xdr:rowOff>83820</xdr:rowOff>
    </xdr:from>
    <xdr:to>
      <xdr:col>8</xdr:col>
      <xdr:colOff>458442</xdr:colOff>
      <xdr:row>5</xdr:row>
      <xdr:rowOff>123037</xdr:rowOff>
    </xdr:to>
    <xdr:sp macro="" textlink="">
      <xdr:nvSpPr>
        <xdr:cNvPr id="15" name="Rechteck: abgerundete Ecken 14">
          <a:hlinkClick xmlns:r="http://schemas.openxmlformats.org/officeDocument/2006/relationships" r:id="rId2"/>
          <a:extLst>
            <a:ext uri="{FF2B5EF4-FFF2-40B4-BE49-F238E27FC236}">
              <a16:creationId xmlns:a16="http://schemas.microsoft.com/office/drawing/2014/main" id="{C5FF27D4-A2BD-43A7-95EB-BCB472E10B18}"/>
            </a:ext>
          </a:extLst>
        </xdr:cNvPr>
        <xdr:cNvSpPr/>
      </xdr:nvSpPr>
      <xdr:spPr>
        <a:xfrm>
          <a:off x="7568565" y="883920"/>
          <a:ext cx="1776702" cy="239242"/>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Neues Produkt anlegen</a:t>
          </a:r>
        </a:p>
      </xdr:txBody>
    </xdr:sp>
    <xdr:clientData/>
  </xdr:twoCellAnchor>
  <xdr:twoCellAnchor>
    <xdr:from>
      <xdr:col>6</xdr:col>
      <xdr:colOff>590550</xdr:colOff>
      <xdr:row>6</xdr:row>
      <xdr:rowOff>19050</xdr:rowOff>
    </xdr:from>
    <xdr:to>
      <xdr:col>8</xdr:col>
      <xdr:colOff>454632</xdr:colOff>
      <xdr:row>7</xdr:row>
      <xdr:rowOff>58267</xdr:rowOff>
    </xdr:to>
    <xdr:sp macro="" textlink="">
      <xdr:nvSpPr>
        <xdr:cNvPr id="4" name="Rechteck: abgerundete Ecken 3">
          <a:hlinkClick xmlns:r="http://schemas.openxmlformats.org/officeDocument/2006/relationships" r:id="rId3"/>
          <a:extLst>
            <a:ext uri="{FF2B5EF4-FFF2-40B4-BE49-F238E27FC236}">
              <a16:creationId xmlns:a16="http://schemas.microsoft.com/office/drawing/2014/main" id="{57A5155A-E3BB-4FEC-8A23-AE9F425D1918}"/>
            </a:ext>
          </a:extLst>
        </xdr:cNvPr>
        <xdr:cNvSpPr/>
      </xdr:nvSpPr>
      <xdr:spPr>
        <a:xfrm>
          <a:off x="7572375" y="1219200"/>
          <a:ext cx="1769082" cy="239242"/>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Bedarf aktualisieren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644836</xdr:colOff>
      <xdr:row>0</xdr:row>
      <xdr:rowOff>103826</xdr:rowOff>
    </xdr:from>
    <xdr:to>
      <xdr:col>8</xdr:col>
      <xdr:colOff>451955</xdr:colOff>
      <xdr:row>2</xdr:row>
      <xdr:rowOff>52391</xdr:rowOff>
    </xdr:to>
    <xdr:sp macro="" textlink="">
      <xdr:nvSpPr>
        <xdr:cNvPr id="2" name="Rechteck: abgerundete Ecken 1">
          <a:hlinkClick xmlns:r="http://schemas.openxmlformats.org/officeDocument/2006/relationships" r:id="rId1"/>
          <a:extLst>
            <a:ext uri="{FF2B5EF4-FFF2-40B4-BE49-F238E27FC236}">
              <a16:creationId xmlns:a16="http://schemas.microsoft.com/office/drawing/2014/main" id="{EB8E1674-6442-4798-89C9-0422CC5EE6E1}"/>
            </a:ext>
          </a:extLst>
        </xdr:cNvPr>
        <xdr:cNvSpPr/>
      </xdr:nvSpPr>
      <xdr:spPr>
        <a:xfrm>
          <a:off x="5154224" y="103826"/>
          <a:ext cx="1385738" cy="308250"/>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Spritzplan 2</a:t>
          </a:r>
        </a:p>
      </xdr:txBody>
    </xdr:sp>
    <xdr:clientData/>
  </xdr:twoCellAnchor>
  <xdr:twoCellAnchor>
    <xdr:from>
      <xdr:col>5</xdr:col>
      <xdr:colOff>11430</xdr:colOff>
      <xdr:row>0</xdr:row>
      <xdr:rowOff>93821</xdr:rowOff>
    </xdr:from>
    <xdr:to>
      <xdr:col>6</xdr:col>
      <xdr:colOff>392430</xdr:colOff>
      <xdr:row>2</xdr:row>
      <xdr:rowOff>48577</xdr:rowOff>
    </xdr:to>
    <xdr:sp macro="" textlink="">
      <xdr:nvSpPr>
        <xdr:cNvPr id="3" name="Rechteck: abgerundete Ecken 2">
          <a:hlinkClick xmlns:r="http://schemas.openxmlformats.org/officeDocument/2006/relationships" r:id="rId2"/>
          <a:extLst>
            <a:ext uri="{FF2B5EF4-FFF2-40B4-BE49-F238E27FC236}">
              <a16:creationId xmlns:a16="http://schemas.microsoft.com/office/drawing/2014/main" id="{77861F60-54B1-4175-B527-474EBD39955D}"/>
            </a:ext>
          </a:extLst>
        </xdr:cNvPr>
        <xdr:cNvSpPr/>
      </xdr:nvSpPr>
      <xdr:spPr>
        <a:xfrm>
          <a:off x="3535680" y="93821"/>
          <a:ext cx="1369219" cy="311944"/>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Spritzplan 1</a:t>
          </a:r>
        </a:p>
      </xdr:txBody>
    </xdr:sp>
    <xdr:clientData/>
  </xdr:twoCellAnchor>
  <xdr:twoCellAnchor>
    <xdr:from>
      <xdr:col>8</xdr:col>
      <xdr:colOff>692930</xdr:colOff>
      <xdr:row>0</xdr:row>
      <xdr:rowOff>111447</xdr:rowOff>
    </xdr:from>
    <xdr:to>
      <xdr:col>10</xdr:col>
      <xdr:colOff>130478</xdr:colOff>
      <xdr:row>2</xdr:row>
      <xdr:rowOff>61917</xdr:rowOff>
    </xdr:to>
    <xdr:sp macro="" textlink="">
      <xdr:nvSpPr>
        <xdr:cNvPr id="4" name="Rechteck: abgerundete Ecken 3">
          <a:hlinkClick xmlns:r="http://schemas.openxmlformats.org/officeDocument/2006/relationships" r:id="rId3"/>
          <a:extLst>
            <a:ext uri="{FF2B5EF4-FFF2-40B4-BE49-F238E27FC236}">
              <a16:creationId xmlns:a16="http://schemas.microsoft.com/office/drawing/2014/main" id="{BDBBF57A-0459-4AA2-B0DF-2A67FE254A4C}"/>
            </a:ext>
          </a:extLst>
        </xdr:cNvPr>
        <xdr:cNvSpPr/>
      </xdr:nvSpPr>
      <xdr:spPr>
        <a:xfrm>
          <a:off x="6780937" y="111447"/>
          <a:ext cx="1389174" cy="310155"/>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Spritzplan 3</a:t>
          </a:r>
        </a:p>
      </xdr:txBody>
    </xdr:sp>
    <xdr:clientData/>
  </xdr:twoCellAnchor>
  <xdr:twoCellAnchor>
    <xdr:from>
      <xdr:col>10</xdr:col>
      <xdr:colOff>376258</xdr:colOff>
      <xdr:row>0</xdr:row>
      <xdr:rowOff>117148</xdr:rowOff>
    </xdr:from>
    <xdr:to>
      <xdr:col>11</xdr:col>
      <xdr:colOff>713443</xdr:colOff>
      <xdr:row>2</xdr:row>
      <xdr:rowOff>68094</xdr:rowOff>
    </xdr:to>
    <xdr:sp macro="" textlink="">
      <xdr:nvSpPr>
        <xdr:cNvPr id="5" name="Rechteck: abgerundete Ecken 4">
          <a:hlinkClick xmlns:r="http://schemas.openxmlformats.org/officeDocument/2006/relationships" r:id="rId4"/>
          <a:extLst>
            <a:ext uri="{FF2B5EF4-FFF2-40B4-BE49-F238E27FC236}">
              <a16:creationId xmlns:a16="http://schemas.microsoft.com/office/drawing/2014/main" id="{22D9A842-A9E6-486B-94B8-4C78AD02EB91}"/>
            </a:ext>
          </a:extLst>
        </xdr:cNvPr>
        <xdr:cNvSpPr/>
      </xdr:nvSpPr>
      <xdr:spPr>
        <a:xfrm>
          <a:off x="8415891" y="117148"/>
          <a:ext cx="1356293" cy="310631"/>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Spritzplan 4</a:t>
          </a:r>
        </a:p>
      </xdr:txBody>
    </xdr:sp>
    <xdr:clientData/>
  </xdr:twoCellAnchor>
  <xdr:twoCellAnchor>
    <xdr:from>
      <xdr:col>12</xdr:col>
      <xdr:colOff>167206</xdr:colOff>
      <xdr:row>0</xdr:row>
      <xdr:rowOff>112871</xdr:rowOff>
    </xdr:from>
    <xdr:to>
      <xdr:col>13</xdr:col>
      <xdr:colOff>739183</xdr:colOff>
      <xdr:row>2</xdr:row>
      <xdr:rowOff>65246</xdr:rowOff>
    </xdr:to>
    <xdr:sp macro="" textlink="">
      <xdr:nvSpPr>
        <xdr:cNvPr id="6" name="Rechteck: abgerundete Ecken 5">
          <a:hlinkClick xmlns:r="http://schemas.openxmlformats.org/officeDocument/2006/relationships" r:id="rId5"/>
          <a:extLst>
            <a:ext uri="{FF2B5EF4-FFF2-40B4-BE49-F238E27FC236}">
              <a16:creationId xmlns:a16="http://schemas.microsoft.com/office/drawing/2014/main" id="{552C6348-84C0-4CF3-8F35-9B23C96BE06A}"/>
            </a:ext>
          </a:extLst>
        </xdr:cNvPr>
        <xdr:cNvSpPr/>
      </xdr:nvSpPr>
      <xdr:spPr>
        <a:xfrm>
          <a:off x="10015257" y="112871"/>
          <a:ext cx="1361286" cy="312060"/>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Spritzplan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4469130</xdr:colOff>
      <xdr:row>1</xdr:row>
      <xdr:rowOff>17145</xdr:rowOff>
    </xdr:from>
    <xdr:to>
      <xdr:col>2</xdr:col>
      <xdr:colOff>2114</xdr:colOff>
      <xdr:row>3</xdr:row>
      <xdr:rowOff>151770</xdr:rowOff>
    </xdr:to>
    <xdr:sp macro="" textlink="">
      <xdr:nvSpPr>
        <xdr:cNvPr id="3" name="Pfeil: nach rechts 2">
          <a:hlinkClick xmlns:r="http://schemas.openxmlformats.org/officeDocument/2006/relationships" r:id="rId1"/>
          <a:extLst>
            <a:ext uri="{FF2B5EF4-FFF2-40B4-BE49-F238E27FC236}">
              <a16:creationId xmlns:a16="http://schemas.microsoft.com/office/drawing/2014/main" id="{ACBE59D8-C7D6-46E2-9711-04A4D2A9B076}"/>
            </a:ext>
          </a:extLst>
        </xdr:cNvPr>
        <xdr:cNvSpPr/>
      </xdr:nvSpPr>
      <xdr:spPr>
        <a:xfrm>
          <a:off x="4916805" y="560070"/>
          <a:ext cx="1457534" cy="477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vor BBCH Stadien</a:t>
          </a:r>
        </a:p>
      </xdr:txBody>
    </xdr:sp>
    <xdr:clientData/>
  </xdr:twoCellAnchor>
  <xdr:twoCellAnchor>
    <xdr:from>
      <xdr:col>0</xdr:col>
      <xdr:colOff>1905</xdr:colOff>
      <xdr:row>1</xdr:row>
      <xdr:rowOff>26667</xdr:rowOff>
    </xdr:from>
    <xdr:to>
      <xdr:col>1</xdr:col>
      <xdr:colOff>927525</xdr:colOff>
      <xdr:row>3</xdr:row>
      <xdr:rowOff>155577</xdr:rowOff>
    </xdr:to>
    <xdr:sp macro="" textlink="">
      <xdr:nvSpPr>
        <xdr:cNvPr id="5" name="Pfeil: nach links 4">
          <a:hlinkClick xmlns:r="http://schemas.openxmlformats.org/officeDocument/2006/relationships" r:id="rId2"/>
          <a:extLst>
            <a:ext uri="{FF2B5EF4-FFF2-40B4-BE49-F238E27FC236}">
              <a16:creationId xmlns:a16="http://schemas.microsoft.com/office/drawing/2014/main" id="{EBE16830-22D1-4F90-8333-CFC9CE2757A6}"/>
            </a:ext>
          </a:extLst>
        </xdr:cNvPr>
        <xdr:cNvSpPr/>
      </xdr:nvSpPr>
      <xdr:spPr>
        <a:xfrm>
          <a:off x="1905" y="569592"/>
          <a:ext cx="1373295" cy="47181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a:t>
          </a:r>
        </a:p>
      </xdr:txBody>
    </xdr:sp>
    <xdr:clientData/>
  </xdr:twoCellAnchor>
  <xdr:twoCellAnchor editAs="oneCell">
    <xdr:from>
      <xdr:col>1</xdr:col>
      <xdr:colOff>0</xdr:colOff>
      <xdr:row>23</xdr:row>
      <xdr:rowOff>0</xdr:rowOff>
    </xdr:from>
    <xdr:to>
      <xdr:col>1</xdr:col>
      <xdr:colOff>4515241</xdr:colOff>
      <xdr:row>24</xdr:row>
      <xdr:rowOff>1921564</xdr:rowOff>
    </xdr:to>
    <xdr:pic>
      <xdr:nvPicPr>
        <xdr:cNvPr id="4" name="Grafik 3">
          <a:extLst>
            <a:ext uri="{FF2B5EF4-FFF2-40B4-BE49-F238E27FC236}">
              <a16:creationId xmlns:a16="http://schemas.microsoft.com/office/drawing/2014/main" id="{3303595D-EFC0-4840-A922-6337C4453175}"/>
            </a:ext>
          </a:extLst>
        </xdr:cNvPr>
        <xdr:cNvPicPr>
          <a:picLocks noChangeAspect="1"/>
        </xdr:cNvPicPr>
      </xdr:nvPicPr>
      <xdr:blipFill>
        <a:blip xmlns:r="http://schemas.openxmlformats.org/officeDocument/2006/relationships" r:embed="rId3"/>
        <a:stretch>
          <a:fillRect/>
        </a:stretch>
      </xdr:blipFill>
      <xdr:spPr>
        <a:xfrm>
          <a:off x="447675" y="5972175"/>
          <a:ext cx="4511431" cy="2091109"/>
        </a:xfrm>
        <a:prstGeom prst="rect">
          <a:avLst/>
        </a:prstGeom>
      </xdr:spPr>
    </xdr:pic>
    <xdr:clientData/>
  </xdr:twoCellAnchor>
  <xdr:twoCellAnchor editAs="oneCell">
    <xdr:from>
      <xdr:col>1</xdr:col>
      <xdr:colOff>118109</xdr:colOff>
      <xdr:row>26</xdr:row>
      <xdr:rowOff>47625</xdr:rowOff>
    </xdr:from>
    <xdr:to>
      <xdr:col>1</xdr:col>
      <xdr:colOff>2917742</xdr:colOff>
      <xdr:row>27</xdr:row>
      <xdr:rowOff>20955</xdr:rowOff>
    </xdr:to>
    <xdr:pic>
      <xdr:nvPicPr>
        <xdr:cNvPr id="7" name="Grafik 6">
          <a:extLst>
            <a:ext uri="{FF2B5EF4-FFF2-40B4-BE49-F238E27FC236}">
              <a16:creationId xmlns:a16="http://schemas.microsoft.com/office/drawing/2014/main" id="{668378BE-5643-48C5-B750-050FF33EFA7D}"/>
            </a:ext>
          </a:extLst>
        </xdr:cNvPr>
        <xdr:cNvPicPr>
          <a:picLocks noChangeAspect="1"/>
        </xdr:cNvPicPr>
      </xdr:nvPicPr>
      <xdr:blipFill rotWithShape="1">
        <a:blip xmlns:r="http://schemas.openxmlformats.org/officeDocument/2006/relationships" r:embed="rId4"/>
        <a:srcRect l="34381" t="26304" r="53854" b="17912"/>
        <a:stretch/>
      </xdr:blipFill>
      <xdr:spPr>
        <a:xfrm>
          <a:off x="565784" y="8963025"/>
          <a:ext cx="2803443" cy="2495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788065</xdr:colOff>
      <xdr:row>38</xdr:row>
      <xdr:rowOff>133350</xdr:rowOff>
    </xdr:to>
    <xdr:pic>
      <xdr:nvPicPr>
        <xdr:cNvPr id="9" name="Grafik 8">
          <a:extLst>
            <a:ext uri="{FF2B5EF4-FFF2-40B4-BE49-F238E27FC236}">
              <a16:creationId xmlns:a16="http://schemas.microsoft.com/office/drawing/2014/main" id="{8F890A63-F644-421A-A2EE-1AEA9B446D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7015" cy="801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196215</xdr:colOff>
      <xdr:row>0</xdr:row>
      <xdr:rowOff>17145</xdr:rowOff>
    </xdr:from>
    <xdr:to>
      <xdr:col>9</xdr:col>
      <xdr:colOff>1644224</xdr:colOff>
      <xdr:row>2</xdr:row>
      <xdr:rowOff>151770</xdr:rowOff>
    </xdr:to>
    <xdr:sp macro="" textlink="">
      <xdr:nvSpPr>
        <xdr:cNvPr id="10" name="Pfeil: nach rechts 9">
          <a:hlinkClick xmlns:r="http://schemas.openxmlformats.org/officeDocument/2006/relationships" r:id="rId2"/>
          <a:extLst>
            <a:ext uri="{FF2B5EF4-FFF2-40B4-BE49-F238E27FC236}">
              <a16:creationId xmlns:a16="http://schemas.microsoft.com/office/drawing/2014/main" id="{B54A9213-CF2D-4796-B879-79F5D3ED0E63}"/>
            </a:ext>
          </a:extLst>
        </xdr:cNvPr>
        <xdr:cNvSpPr/>
      </xdr:nvSpPr>
      <xdr:spPr>
        <a:xfrm>
          <a:off x="8873490" y="17145"/>
          <a:ext cx="1448009" cy="4965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a:t>
          </a:r>
          <a:r>
            <a:rPr lang="en-US" sz="1200" b="1" baseline="0"/>
            <a:t> Spritzplan</a:t>
          </a:r>
          <a:endParaRPr lang="en-US" sz="1200" b="1"/>
        </a:p>
      </xdr:txBody>
    </xdr:sp>
    <xdr:clientData/>
  </xdr:twoCellAnchor>
  <xdr:twoCellAnchor>
    <xdr:from>
      <xdr:col>0</xdr:col>
      <xdr:colOff>15240</xdr:colOff>
      <xdr:row>0</xdr:row>
      <xdr:rowOff>20952</xdr:rowOff>
    </xdr:from>
    <xdr:to>
      <xdr:col>1</xdr:col>
      <xdr:colOff>590340</xdr:colOff>
      <xdr:row>2</xdr:row>
      <xdr:rowOff>134622</xdr:rowOff>
    </xdr:to>
    <xdr:sp macro="" textlink="">
      <xdr:nvSpPr>
        <xdr:cNvPr id="11" name="Pfeil: nach links 10">
          <a:hlinkClick xmlns:r="http://schemas.openxmlformats.org/officeDocument/2006/relationships" r:id="rId3"/>
          <a:extLst>
            <a:ext uri="{FF2B5EF4-FFF2-40B4-BE49-F238E27FC236}">
              <a16:creationId xmlns:a16="http://schemas.microsoft.com/office/drawing/2014/main" id="{09C6BC95-FE33-4C4F-B0A9-E888C900620A}"/>
            </a:ext>
          </a:extLst>
        </xdr:cNvPr>
        <xdr:cNvSpPr/>
      </xdr:nvSpPr>
      <xdr:spPr>
        <a:xfrm>
          <a:off x="15240" y="20952"/>
          <a:ext cx="1365675" cy="4756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a:t>
          </a:r>
          <a:r>
            <a:rPr lang="en-US" sz="1200" b="1" baseline="0"/>
            <a:t> Anleitung</a:t>
          </a:r>
          <a:endParaRPr lang="en-US" sz="1200" b="1"/>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150727</xdr:colOff>
      <xdr:row>0</xdr:row>
      <xdr:rowOff>61788</xdr:rowOff>
    </xdr:from>
    <xdr:to>
      <xdr:col>20</xdr:col>
      <xdr:colOff>112147</xdr:colOff>
      <xdr:row>3</xdr:row>
      <xdr:rowOff>98921</xdr:rowOff>
    </xdr:to>
    <xdr:pic>
      <xdr:nvPicPr>
        <xdr:cNvPr id="3" name="Grafik 2" descr="Smartsheet hilft Syngenta dabei, die Zukunft der Landwirtschaft zu  revolutionieren | Smartsheet">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0749" y="61788"/>
          <a:ext cx="1899550" cy="568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217999</xdr:colOff>
      <xdr:row>0</xdr:row>
      <xdr:rowOff>133765</xdr:rowOff>
    </xdr:from>
    <xdr:to>
      <xdr:col>12</xdr:col>
      <xdr:colOff>252451</xdr:colOff>
      <xdr:row>3</xdr:row>
      <xdr:rowOff>58923</xdr:rowOff>
    </xdr:to>
    <xdr:sp macro="" textlink="">
      <xdr:nvSpPr>
        <xdr:cNvPr id="8" name="Pfeil: nach rechts 7">
          <a:hlinkClick xmlns:r="http://schemas.openxmlformats.org/officeDocument/2006/relationships" r:id="rId2"/>
          <a:extLst>
            <a:ext uri="{FF2B5EF4-FFF2-40B4-BE49-F238E27FC236}">
              <a16:creationId xmlns:a16="http://schemas.microsoft.com/office/drawing/2014/main" id="{640FD020-1E83-4B9E-9743-3C68D22B1BFF}"/>
            </a:ext>
          </a:extLst>
        </xdr:cNvPr>
        <xdr:cNvSpPr/>
      </xdr:nvSpPr>
      <xdr:spPr>
        <a:xfrm>
          <a:off x="4781716" y="133765"/>
          <a:ext cx="1798648" cy="47181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vor Spritzplan 2</a:t>
          </a:r>
        </a:p>
      </xdr:txBody>
    </xdr:sp>
    <xdr:clientData/>
  </xdr:twoCellAnchor>
  <xdr:twoCellAnchor>
    <xdr:from>
      <xdr:col>5</xdr:col>
      <xdr:colOff>53506</xdr:colOff>
      <xdr:row>0</xdr:row>
      <xdr:rowOff>134424</xdr:rowOff>
    </xdr:from>
    <xdr:to>
      <xdr:col>8</xdr:col>
      <xdr:colOff>579783</xdr:colOff>
      <xdr:row>3</xdr:row>
      <xdr:rowOff>59582</xdr:rowOff>
    </xdr:to>
    <xdr:sp macro="" textlink="">
      <xdr:nvSpPr>
        <xdr:cNvPr id="9" name="Pfeil: nach links 8">
          <a:hlinkClick xmlns:r="http://schemas.openxmlformats.org/officeDocument/2006/relationships" r:id="rId3"/>
          <a:extLst>
            <a:ext uri="{FF2B5EF4-FFF2-40B4-BE49-F238E27FC236}">
              <a16:creationId xmlns:a16="http://schemas.microsoft.com/office/drawing/2014/main" id="{15616409-77B0-414F-ABC9-C41689DC3ED9}"/>
            </a:ext>
          </a:extLst>
        </xdr:cNvPr>
        <xdr:cNvSpPr/>
      </xdr:nvSpPr>
      <xdr:spPr>
        <a:xfrm>
          <a:off x="2405767" y="134424"/>
          <a:ext cx="1710690" cy="47181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 BBCH Stadien</a:t>
          </a:r>
        </a:p>
      </xdr:txBody>
    </xdr:sp>
    <xdr:clientData/>
  </xdr:twoCellAnchor>
  <xdr:twoCellAnchor>
    <xdr:from>
      <xdr:col>6</xdr:col>
      <xdr:colOff>343785</xdr:colOff>
      <xdr:row>3</xdr:row>
      <xdr:rowOff>10664</xdr:rowOff>
    </xdr:from>
    <xdr:to>
      <xdr:col>8</xdr:col>
      <xdr:colOff>578927</xdr:colOff>
      <xdr:row>6</xdr:row>
      <xdr:rowOff>55887</xdr:rowOff>
    </xdr:to>
    <xdr:sp macro="" textlink="">
      <xdr:nvSpPr>
        <xdr:cNvPr id="10" name="Rechteck: abgerundete Ecken 9">
          <a:hlinkClick xmlns:r="http://schemas.openxmlformats.org/officeDocument/2006/relationships" r:id="rId4"/>
          <a:extLst>
            <a:ext uri="{FF2B5EF4-FFF2-40B4-BE49-F238E27FC236}">
              <a16:creationId xmlns:a16="http://schemas.microsoft.com/office/drawing/2014/main" id="{67CD640E-EA49-453D-BAF6-D2DB33B66147}"/>
            </a:ext>
          </a:extLst>
        </xdr:cNvPr>
        <xdr:cNvSpPr/>
      </xdr:nvSpPr>
      <xdr:spPr>
        <a:xfrm>
          <a:off x="3010785" y="553589"/>
          <a:ext cx="1111442" cy="588148"/>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Infoblatt Spritzplan 1</a:t>
          </a:r>
        </a:p>
      </xdr:txBody>
    </xdr:sp>
    <xdr:clientData/>
  </xdr:twoCellAnchor>
  <xdr:twoCellAnchor>
    <xdr:from>
      <xdr:col>9</xdr:col>
      <xdr:colOff>223548</xdr:colOff>
      <xdr:row>3</xdr:row>
      <xdr:rowOff>9234</xdr:rowOff>
    </xdr:from>
    <xdr:to>
      <xdr:col>11</xdr:col>
      <xdr:colOff>465573</xdr:colOff>
      <xdr:row>6</xdr:row>
      <xdr:rowOff>46837</xdr:rowOff>
    </xdr:to>
    <xdr:sp macro="" textlink="">
      <xdr:nvSpPr>
        <xdr:cNvPr id="11" name="Rechteck: abgerundete Ecken 10">
          <a:hlinkClick xmlns:r="http://schemas.openxmlformats.org/officeDocument/2006/relationships" r:id="rId5"/>
          <a:extLst>
            <a:ext uri="{FF2B5EF4-FFF2-40B4-BE49-F238E27FC236}">
              <a16:creationId xmlns:a16="http://schemas.microsoft.com/office/drawing/2014/main" id="{021C644E-E092-49D7-92D0-8654B3DC4F7C}"/>
            </a:ext>
          </a:extLst>
        </xdr:cNvPr>
        <xdr:cNvSpPr/>
      </xdr:nvSpPr>
      <xdr:spPr>
        <a:xfrm>
          <a:off x="4795548" y="552159"/>
          <a:ext cx="1108800" cy="580528"/>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PSM Bedarf</a:t>
          </a:r>
        </a:p>
      </xdr:txBody>
    </xdr:sp>
    <xdr:clientData/>
  </xdr:twoCellAnchor>
  <xdr:twoCellAnchor>
    <xdr:from>
      <xdr:col>12</xdr:col>
      <xdr:colOff>0</xdr:colOff>
      <xdr:row>4</xdr:row>
      <xdr:rowOff>0</xdr:rowOff>
    </xdr:from>
    <xdr:to>
      <xdr:col>17</xdr:col>
      <xdr:colOff>151737</xdr:colOff>
      <xdr:row>5</xdr:row>
      <xdr:rowOff>54457</xdr:rowOff>
    </xdr:to>
    <xdr:sp macro="" textlink="">
      <xdr:nvSpPr>
        <xdr:cNvPr id="14" name="Rechteck: abgerundete Ecken 13">
          <a:hlinkClick xmlns:r="http://schemas.openxmlformats.org/officeDocument/2006/relationships" r:id="rId6"/>
          <a:extLst>
            <a:ext uri="{FF2B5EF4-FFF2-40B4-BE49-F238E27FC236}">
              <a16:creationId xmlns:a16="http://schemas.microsoft.com/office/drawing/2014/main" id="{C0204AE0-62F1-45E7-AD5C-4710F209F2E3}"/>
            </a:ext>
          </a:extLst>
        </xdr:cNvPr>
        <xdr:cNvSpPr/>
      </xdr:nvSpPr>
      <xdr:spPr>
        <a:xfrm>
          <a:off x="6334125" y="723900"/>
          <a:ext cx="1780512" cy="235432"/>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Neues Produkt anlegen</a:t>
          </a:r>
        </a:p>
      </xdr:txBody>
    </xdr:sp>
    <xdr:clientData/>
  </xdr:twoCellAnchor>
  <xdr:twoCellAnchor>
    <xdr:from>
      <xdr:col>12</xdr:col>
      <xdr:colOff>11674</xdr:colOff>
      <xdr:row>6</xdr:row>
      <xdr:rowOff>154678</xdr:rowOff>
    </xdr:from>
    <xdr:to>
      <xdr:col>12</xdr:col>
      <xdr:colOff>275107</xdr:colOff>
      <xdr:row>8</xdr:row>
      <xdr:rowOff>25851</xdr:rowOff>
    </xdr:to>
    <xdr:sp macro="" textlink="">
      <xdr:nvSpPr>
        <xdr:cNvPr id="2" name="Textfeld 1">
          <a:extLst>
            <a:ext uri="{FF2B5EF4-FFF2-40B4-BE49-F238E27FC236}">
              <a16:creationId xmlns:a16="http://schemas.microsoft.com/office/drawing/2014/main" id="{E2F43DDC-09FE-4B86-87DD-6A6DA9DFBEE4}"/>
            </a:ext>
          </a:extLst>
        </xdr:cNvPr>
        <xdr:cNvSpPr txBox="1"/>
      </xdr:nvSpPr>
      <xdr:spPr>
        <a:xfrm>
          <a:off x="6351918" y="1240209"/>
          <a:ext cx="263433" cy="2330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X</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150727</xdr:colOff>
      <xdr:row>0</xdr:row>
      <xdr:rowOff>61788</xdr:rowOff>
    </xdr:from>
    <xdr:to>
      <xdr:col>20</xdr:col>
      <xdr:colOff>112147</xdr:colOff>
      <xdr:row>3</xdr:row>
      <xdr:rowOff>97016</xdr:rowOff>
    </xdr:to>
    <xdr:pic>
      <xdr:nvPicPr>
        <xdr:cNvPr id="2" name="Grafik 1" descr="Smartsheet hilft Syngenta dabei, die Zukunft der Landwirtschaft zu  revolutionieren | Smartshee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46802" y="61788"/>
          <a:ext cx="1828320" cy="602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206818</xdr:colOff>
      <xdr:row>0</xdr:row>
      <xdr:rowOff>136994</xdr:rowOff>
    </xdr:from>
    <xdr:to>
      <xdr:col>12</xdr:col>
      <xdr:colOff>235389</xdr:colOff>
      <xdr:row>3</xdr:row>
      <xdr:rowOff>56520</xdr:rowOff>
    </xdr:to>
    <xdr:sp macro="" textlink="">
      <xdr:nvSpPr>
        <xdr:cNvPr id="7" name="Pfeil: nach rechts 6">
          <a:hlinkClick xmlns:r="http://schemas.openxmlformats.org/officeDocument/2006/relationships" r:id="rId2"/>
          <a:extLst>
            <a:ext uri="{FF2B5EF4-FFF2-40B4-BE49-F238E27FC236}">
              <a16:creationId xmlns:a16="http://schemas.microsoft.com/office/drawing/2014/main" id="{771609E0-A1D3-4C0D-B4EC-645B33547C34}"/>
            </a:ext>
          </a:extLst>
        </xdr:cNvPr>
        <xdr:cNvSpPr/>
      </xdr:nvSpPr>
      <xdr:spPr>
        <a:xfrm>
          <a:off x="4770535" y="136994"/>
          <a:ext cx="1792767" cy="46617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vor Spritzplan 3</a:t>
          </a:r>
        </a:p>
      </xdr:txBody>
    </xdr:sp>
    <xdr:clientData/>
  </xdr:twoCellAnchor>
  <xdr:twoCellAnchor>
    <xdr:from>
      <xdr:col>5</xdr:col>
      <xdr:colOff>47791</xdr:colOff>
      <xdr:row>0</xdr:row>
      <xdr:rowOff>139558</xdr:rowOff>
    </xdr:from>
    <xdr:to>
      <xdr:col>8</xdr:col>
      <xdr:colOff>572660</xdr:colOff>
      <xdr:row>3</xdr:row>
      <xdr:rowOff>57179</xdr:rowOff>
    </xdr:to>
    <xdr:sp macro="" textlink="">
      <xdr:nvSpPr>
        <xdr:cNvPr id="8" name="Pfeil: nach links 7">
          <a:hlinkClick xmlns:r="http://schemas.openxmlformats.org/officeDocument/2006/relationships" r:id="rId3"/>
          <a:extLst>
            <a:ext uri="{FF2B5EF4-FFF2-40B4-BE49-F238E27FC236}">
              <a16:creationId xmlns:a16="http://schemas.microsoft.com/office/drawing/2014/main" id="{FABEBD1E-3610-471B-8445-D0CA77756778}"/>
            </a:ext>
          </a:extLst>
        </xdr:cNvPr>
        <xdr:cNvSpPr/>
      </xdr:nvSpPr>
      <xdr:spPr>
        <a:xfrm>
          <a:off x="2400052" y="139558"/>
          <a:ext cx="1709282" cy="46427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 Spritzplan 1</a:t>
          </a:r>
        </a:p>
      </xdr:txBody>
    </xdr:sp>
    <xdr:clientData/>
  </xdr:twoCellAnchor>
  <xdr:twoCellAnchor>
    <xdr:from>
      <xdr:col>6</xdr:col>
      <xdr:colOff>330699</xdr:colOff>
      <xdr:row>3</xdr:row>
      <xdr:rowOff>19691</xdr:rowOff>
    </xdr:from>
    <xdr:to>
      <xdr:col>8</xdr:col>
      <xdr:colOff>569899</xdr:colOff>
      <xdr:row>6</xdr:row>
      <xdr:rowOff>57377</xdr:rowOff>
    </xdr:to>
    <xdr:sp macro="" textlink="">
      <xdr:nvSpPr>
        <xdr:cNvPr id="9" name="Rechteck: abgerundete Ecken 8">
          <a:hlinkClick xmlns:r="http://schemas.openxmlformats.org/officeDocument/2006/relationships" r:id="rId4"/>
          <a:extLst>
            <a:ext uri="{FF2B5EF4-FFF2-40B4-BE49-F238E27FC236}">
              <a16:creationId xmlns:a16="http://schemas.microsoft.com/office/drawing/2014/main" id="{B7532B11-3FDD-45B1-B8B5-6D2A039230B6}"/>
            </a:ext>
          </a:extLst>
        </xdr:cNvPr>
        <xdr:cNvSpPr/>
      </xdr:nvSpPr>
      <xdr:spPr>
        <a:xfrm>
          <a:off x="2989416" y="566343"/>
          <a:ext cx="1117157" cy="584338"/>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Infoblatt Spritzplan 2</a:t>
          </a:r>
        </a:p>
      </xdr:txBody>
    </xdr:sp>
    <xdr:clientData/>
  </xdr:twoCellAnchor>
  <xdr:twoCellAnchor>
    <xdr:from>
      <xdr:col>9</xdr:col>
      <xdr:colOff>216177</xdr:colOff>
      <xdr:row>3</xdr:row>
      <xdr:rowOff>18261</xdr:rowOff>
    </xdr:from>
    <xdr:to>
      <xdr:col>11</xdr:col>
      <xdr:colOff>451493</xdr:colOff>
      <xdr:row>6</xdr:row>
      <xdr:rowOff>59757</xdr:rowOff>
    </xdr:to>
    <xdr:sp macro="" textlink="">
      <xdr:nvSpPr>
        <xdr:cNvPr id="10" name="Rechteck: abgerundete Ecken 9">
          <a:hlinkClick xmlns:r="http://schemas.openxmlformats.org/officeDocument/2006/relationships" r:id="rId5"/>
          <a:extLst>
            <a:ext uri="{FF2B5EF4-FFF2-40B4-BE49-F238E27FC236}">
              <a16:creationId xmlns:a16="http://schemas.microsoft.com/office/drawing/2014/main" id="{54B850DC-2979-4D8D-8BCA-7643B209AB03}"/>
            </a:ext>
          </a:extLst>
        </xdr:cNvPr>
        <xdr:cNvSpPr/>
      </xdr:nvSpPr>
      <xdr:spPr>
        <a:xfrm>
          <a:off x="4779894" y="564913"/>
          <a:ext cx="1104990" cy="588148"/>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PSM Bedarf</a:t>
          </a:r>
        </a:p>
      </xdr:txBody>
    </xdr:sp>
    <xdr:clientData/>
  </xdr:twoCellAnchor>
  <xdr:twoCellAnchor>
    <xdr:from>
      <xdr:col>12</xdr:col>
      <xdr:colOff>0</xdr:colOff>
      <xdr:row>4</xdr:row>
      <xdr:rowOff>0</xdr:rowOff>
    </xdr:from>
    <xdr:to>
      <xdr:col>17</xdr:col>
      <xdr:colOff>140555</xdr:colOff>
      <xdr:row>5</xdr:row>
      <xdr:rowOff>53215</xdr:rowOff>
    </xdr:to>
    <xdr:sp macro="" textlink="">
      <xdr:nvSpPr>
        <xdr:cNvPr id="11" name="Rechteck: abgerundete Ecken 10">
          <a:hlinkClick xmlns:r="http://schemas.openxmlformats.org/officeDocument/2006/relationships" r:id="rId6"/>
          <a:extLst>
            <a:ext uri="{FF2B5EF4-FFF2-40B4-BE49-F238E27FC236}">
              <a16:creationId xmlns:a16="http://schemas.microsoft.com/office/drawing/2014/main" id="{9D482459-8A99-44F7-B495-355498F72E34}"/>
            </a:ext>
          </a:extLst>
        </xdr:cNvPr>
        <xdr:cNvSpPr/>
      </xdr:nvSpPr>
      <xdr:spPr>
        <a:xfrm>
          <a:off x="6327913" y="728870"/>
          <a:ext cx="1780512" cy="235432"/>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Neues Produkt anlegen</a:t>
          </a:r>
        </a:p>
      </xdr:txBody>
    </xdr:sp>
    <xdr:clientData/>
  </xdr:twoCellAnchor>
  <xdr:twoCellAnchor>
    <xdr:from>
      <xdr:col>12</xdr:col>
      <xdr:colOff>19956</xdr:colOff>
      <xdr:row>6</xdr:row>
      <xdr:rowOff>149659</xdr:rowOff>
    </xdr:from>
    <xdr:to>
      <xdr:col>12</xdr:col>
      <xdr:colOff>287199</xdr:colOff>
      <xdr:row>8</xdr:row>
      <xdr:rowOff>14520</xdr:rowOff>
    </xdr:to>
    <xdr:sp macro="" textlink="">
      <xdr:nvSpPr>
        <xdr:cNvPr id="12" name="Textfeld 11">
          <a:extLst>
            <a:ext uri="{FF2B5EF4-FFF2-40B4-BE49-F238E27FC236}">
              <a16:creationId xmlns:a16="http://schemas.microsoft.com/office/drawing/2014/main" id="{ED968D7B-4DD0-4CD6-84FD-66AFFD117D0C}"/>
            </a:ext>
          </a:extLst>
        </xdr:cNvPr>
        <xdr:cNvSpPr txBox="1"/>
      </xdr:nvSpPr>
      <xdr:spPr>
        <a:xfrm>
          <a:off x="6350596" y="1229933"/>
          <a:ext cx="267243" cy="2249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X</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150727</xdr:colOff>
      <xdr:row>0</xdr:row>
      <xdr:rowOff>61788</xdr:rowOff>
    </xdr:from>
    <xdr:to>
      <xdr:col>20</xdr:col>
      <xdr:colOff>112147</xdr:colOff>
      <xdr:row>3</xdr:row>
      <xdr:rowOff>93206</xdr:rowOff>
    </xdr:to>
    <xdr:pic>
      <xdr:nvPicPr>
        <xdr:cNvPr id="2" name="Grafik 1" descr="Smartsheet hilft Syngenta dabei, die Zukunft der Landwirtschaft zu  revolutionieren | Smartsheet">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46802" y="61788"/>
          <a:ext cx="1828320" cy="602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231003</xdr:colOff>
      <xdr:row>0</xdr:row>
      <xdr:rowOff>132522</xdr:rowOff>
    </xdr:from>
    <xdr:to>
      <xdr:col>12</xdr:col>
      <xdr:colOff>251954</xdr:colOff>
      <xdr:row>3</xdr:row>
      <xdr:rowOff>57763</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5A5124EC-8542-4DCA-A980-89166F51AA7C}"/>
            </a:ext>
          </a:extLst>
        </xdr:cNvPr>
        <xdr:cNvSpPr/>
      </xdr:nvSpPr>
      <xdr:spPr>
        <a:xfrm>
          <a:off x="4794720" y="132522"/>
          <a:ext cx="1785147" cy="47189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vor Spritzplan 4</a:t>
          </a:r>
        </a:p>
      </xdr:txBody>
    </xdr:sp>
    <xdr:clientData/>
  </xdr:twoCellAnchor>
  <xdr:twoCellAnchor>
    <xdr:from>
      <xdr:col>5</xdr:col>
      <xdr:colOff>66261</xdr:colOff>
      <xdr:row>0</xdr:row>
      <xdr:rowOff>135086</xdr:rowOff>
    </xdr:from>
    <xdr:to>
      <xdr:col>8</xdr:col>
      <xdr:colOff>587320</xdr:colOff>
      <xdr:row>3</xdr:row>
      <xdr:rowOff>48897</xdr:rowOff>
    </xdr:to>
    <xdr:sp macro="" textlink="">
      <xdr:nvSpPr>
        <xdr:cNvPr id="4" name="Pfeil: nach links 3">
          <a:hlinkClick xmlns:r="http://schemas.openxmlformats.org/officeDocument/2006/relationships" r:id="rId3"/>
          <a:extLst>
            <a:ext uri="{FF2B5EF4-FFF2-40B4-BE49-F238E27FC236}">
              <a16:creationId xmlns:a16="http://schemas.microsoft.com/office/drawing/2014/main" id="{8FE55E56-E22D-485A-B0D2-F94BA4D61FB3}"/>
            </a:ext>
          </a:extLst>
        </xdr:cNvPr>
        <xdr:cNvSpPr/>
      </xdr:nvSpPr>
      <xdr:spPr>
        <a:xfrm>
          <a:off x="2418522" y="135086"/>
          <a:ext cx="1705472" cy="46046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 Spritzplan</a:t>
          </a:r>
          <a:r>
            <a:rPr lang="en-US" sz="1200" b="1" baseline="0"/>
            <a:t> 2</a:t>
          </a:r>
          <a:endParaRPr lang="en-US" sz="1200" b="1"/>
        </a:p>
      </xdr:txBody>
    </xdr:sp>
    <xdr:clientData/>
  </xdr:twoCellAnchor>
  <xdr:twoCellAnchor>
    <xdr:from>
      <xdr:col>6</xdr:col>
      <xdr:colOff>347264</xdr:colOff>
      <xdr:row>3</xdr:row>
      <xdr:rowOff>13314</xdr:rowOff>
    </xdr:from>
    <xdr:to>
      <xdr:col>8</xdr:col>
      <xdr:colOff>584559</xdr:colOff>
      <xdr:row>6</xdr:row>
      <xdr:rowOff>49095</xdr:rowOff>
    </xdr:to>
    <xdr:sp macro="" textlink="">
      <xdr:nvSpPr>
        <xdr:cNvPr id="5" name="Rechteck: abgerundete Ecken 4">
          <a:hlinkClick xmlns:r="http://schemas.openxmlformats.org/officeDocument/2006/relationships" r:id="rId4"/>
          <a:extLst>
            <a:ext uri="{FF2B5EF4-FFF2-40B4-BE49-F238E27FC236}">
              <a16:creationId xmlns:a16="http://schemas.microsoft.com/office/drawing/2014/main" id="{AC70794B-549D-4D2A-9E80-38344934DDF7}"/>
            </a:ext>
          </a:extLst>
        </xdr:cNvPr>
        <xdr:cNvSpPr/>
      </xdr:nvSpPr>
      <xdr:spPr>
        <a:xfrm>
          <a:off x="3005981" y="559966"/>
          <a:ext cx="1115252" cy="582433"/>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Infoblatt Spritzplan 3</a:t>
          </a:r>
        </a:p>
      </xdr:txBody>
    </xdr:sp>
    <xdr:clientData/>
  </xdr:twoCellAnchor>
  <xdr:twoCellAnchor>
    <xdr:from>
      <xdr:col>9</xdr:col>
      <xdr:colOff>225122</xdr:colOff>
      <xdr:row>3</xdr:row>
      <xdr:rowOff>19504</xdr:rowOff>
    </xdr:from>
    <xdr:to>
      <xdr:col>11</xdr:col>
      <xdr:colOff>469963</xdr:colOff>
      <xdr:row>6</xdr:row>
      <xdr:rowOff>53380</xdr:rowOff>
    </xdr:to>
    <xdr:sp macro="" textlink="">
      <xdr:nvSpPr>
        <xdr:cNvPr id="6" name="Rechteck: abgerundete Ecken 5">
          <a:hlinkClick xmlns:r="http://schemas.openxmlformats.org/officeDocument/2006/relationships" r:id="rId5"/>
          <a:extLst>
            <a:ext uri="{FF2B5EF4-FFF2-40B4-BE49-F238E27FC236}">
              <a16:creationId xmlns:a16="http://schemas.microsoft.com/office/drawing/2014/main" id="{1F9BC26E-AAC9-4807-9FB7-C242ACCBC125}"/>
            </a:ext>
          </a:extLst>
        </xdr:cNvPr>
        <xdr:cNvSpPr/>
      </xdr:nvSpPr>
      <xdr:spPr>
        <a:xfrm>
          <a:off x="4788839" y="566156"/>
          <a:ext cx="1114515" cy="580528"/>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PSM Bedarf</a:t>
          </a:r>
        </a:p>
      </xdr:txBody>
    </xdr:sp>
    <xdr:clientData/>
  </xdr:twoCellAnchor>
  <xdr:twoCellAnchor>
    <xdr:from>
      <xdr:col>12</xdr:col>
      <xdr:colOff>0</xdr:colOff>
      <xdr:row>4</xdr:row>
      <xdr:rowOff>0</xdr:rowOff>
    </xdr:from>
    <xdr:to>
      <xdr:col>17</xdr:col>
      <xdr:colOff>140555</xdr:colOff>
      <xdr:row>5</xdr:row>
      <xdr:rowOff>53215</xdr:rowOff>
    </xdr:to>
    <xdr:sp macro="" textlink="">
      <xdr:nvSpPr>
        <xdr:cNvPr id="7" name="Rechteck: abgerundete Ecken 6">
          <a:hlinkClick xmlns:r="http://schemas.openxmlformats.org/officeDocument/2006/relationships" r:id="rId6"/>
          <a:extLst>
            <a:ext uri="{FF2B5EF4-FFF2-40B4-BE49-F238E27FC236}">
              <a16:creationId xmlns:a16="http://schemas.microsoft.com/office/drawing/2014/main" id="{4B0A6A9B-9805-4CE1-BE64-EAB354FE850B}"/>
            </a:ext>
          </a:extLst>
        </xdr:cNvPr>
        <xdr:cNvSpPr/>
      </xdr:nvSpPr>
      <xdr:spPr>
        <a:xfrm>
          <a:off x="6327913" y="728870"/>
          <a:ext cx="1780512" cy="235432"/>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Neues Produkt anlegen</a:t>
          </a:r>
        </a:p>
      </xdr:txBody>
    </xdr:sp>
    <xdr:clientData/>
  </xdr:twoCellAnchor>
  <xdr:twoCellAnchor>
    <xdr:from>
      <xdr:col>12</xdr:col>
      <xdr:colOff>25400</xdr:colOff>
      <xdr:row>6</xdr:row>
      <xdr:rowOff>146050</xdr:rowOff>
    </xdr:from>
    <xdr:to>
      <xdr:col>12</xdr:col>
      <xdr:colOff>292643</xdr:colOff>
      <xdr:row>8</xdr:row>
      <xdr:rowOff>6513</xdr:rowOff>
    </xdr:to>
    <xdr:sp macro="" textlink="">
      <xdr:nvSpPr>
        <xdr:cNvPr id="8" name="Textfeld 7">
          <a:extLst>
            <a:ext uri="{FF2B5EF4-FFF2-40B4-BE49-F238E27FC236}">
              <a16:creationId xmlns:a16="http://schemas.microsoft.com/office/drawing/2014/main" id="{4E529151-7EE6-4A61-ABCC-12B9F9764AF9}"/>
            </a:ext>
          </a:extLst>
        </xdr:cNvPr>
        <xdr:cNvSpPr txBox="1"/>
      </xdr:nvSpPr>
      <xdr:spPr>
        <a:xfrm>
          <a:off x="6369050" y="1250950"/>
          <a:ext cx="267243" cy="2287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X</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150727</xdr:colOff>
      <xdr:row>0</xdr:row>
      <xdr:rowOff>61788</xdr:rowOff>
    </xdr:from>
    <xdr:to>
      <xdr:col>20</xdr:col>
      <xdr:colOff>112147</xdr:colOff>
      <xdr:row>3</xdr:row>
      <xdr:rowOff>93206</xdr:rowOff>
    </xdr:to>
    <xdr:pic>
      <xdr:nvPicPr>
        <xdr:cNvPr id="2" name="Grafik 1" descr="Smartsheet hilft Syngenta dabei, die Zukunft der Landwirtschaft zu  revolutionieren | Smartshee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46802" y="61788"/>
          <a:ext cx="1828320" cy="602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222720</xdr:colOff>
      <xdr:row>0</xdr:row>
      <xdr:rowOff>124240</xdr:rowOff>
    </xdr:from>
    <xdr:to>
      <xdr:col>12</xdr:col>
      <xdr:colOff>247481</xdr:colOff>
      <xdr:row>3</xdr:row>
      <xdr:rowOff>47576</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D57C028A-72FE-40BB-B70F-E7F9712D1F1F}"/>
            </a:ext>
          </a:extLst>
        </xdr:cNvPr>
        <xdr:cNvSpPr/>
      </xdr:nvSpPr>
      <xdr:spPr>
        <a:xfrm>
          <a:off x="4786437" y="124240"/>
          <a:ext cx="1788957" cy="46998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vor Spritzplan 5</a:t>
          </a:r>
        </a:p>
      </xdr:txBody>
    </xdr:sp>
    <xdr:clientData/>
  </xdr:twoCellAnchor>
  <xdr:twoCellAnchor>
    <xdr:from>
      <xdr:col>5</xdr:col>
      <xdr:colOff>57978</xdr:colOff>
      <xdr:row>0</xdr:row>
      <xdr:rowOff>126804</xdr:rowOff>
    </xdr:from>
    <xdr:to>
      <xdr:col>8</xdr:col>
      <xdr:colOff>580942</xdr:colOff>
      <xdr:row>3</xdr:row>
      <xdr:rowOff>48235</xdr:rowOff>
    </xdr:to>
    <xdr:sp macro="" textlink="">
      <xdr:nvSpPr>
        <xdr:cNvPr id="4" name="Pfeil: nach links 3">
          <a:hlinkClick xmlns:r="http://schemas.openxmlformats.org/officeDocument/2006/relationships" r:id="rId3"/>
          <a:extLst>
            <a:ext uri="{FF2B5EF4-FFF2-40B4-BE49-F238E27FC236}">
              <a16:creationId xmlns:a16="http://schemas.microsoft.com/office/drawing/2014/main" id="{8BC2D61A-9533-46BA-9929-F7B9CF4D9A2A}"/>
            </a:ext>
          </a:extLst>
        </xdr:cNvPr>
        <xdr:cNvSpPr/>
      </xdr:nvSpPr>
      <xdr:spPr>
        <a:xfrm>
          <a:off x="2410239" y="126804"/>
          <a:ext cx="1707377" cy="46808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 Spritzplan</a:t>
          </a:r>
          <a:r>
            <a:rPr lang="en-US" sz="1200" b="1" baseline="0"/>
            <a:t> 3</a:t>
          </a:r>
          <a:endParaRPr lang="en-US" sz="1200" b="1"/>
        </a:p>
      </xdr:txBody>
    </xdr:sp>
    <xdr:clientData/>
  </xdr:twoCellAnchor>
  <xdr:twoCellAnchor>
    <xdr:from>
      <xdr:col>6</xdr:col>
      <xdr:colOff>338981</xdr:colOff>
      <xdr:row>3</xdr:row>
      <xdr:rowOff>10747</xdr:rowOff>
    </xdr:from>
    <xdr:to>
      <xdr:col>8</xdr:col>
      <xdr:colOff>578181</xdr:colOff>
      <xdr:row>6</xdr:row>
      <xdr:rowOff>46528</xdr:rowOff>
    </xdr:to>
    <xdr:sp macro="" textlink="">
      <xdr:nvSpPr>
        <xdr:cNvPr id="5" name="Rechteck: abgerundete Ecken 4">
          <a:hlinkClick xmlns:r="http://schemas.openxmlformats.org/officeDocument/2006/relationships" r:id="rId4"/>
          <a:extLst>
            <a:ext uri="{FF2B5EF4-FFF2-40B4-BE49-F238E27FC236}">
              <a16:creationId xmlns:a16="http://schemas.microsoft.com/office/drawing/2014/main" id="{887D1402-37DD-4F82-B7CC-71D4E1FDD955}"/>
            </a:ext>
          </a:extLst>
        </xdr:cNvPr>
        <xdr:cNvSpPr/>
      </xdr:nvSpPr>
      <xdr:spPr>
        <a:xfrm>
          <a:off x="2997698" y="557399"/>
          <a:ext cx="1117157" cy="582433"/>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Infoblatt Spritzplan 4</a:t>
          </a:r>
        </a:p>
      </xdr:txBody>
    </xdr:sp>
    <xdr:clientData/>
  </xdr:twoCellAnchor>
  <xdr:twoCellAnchor>
    <xdr:from>
      <xdr:col>9</xdr:col>
      <xdr:colOff>224459</xdr:colOff>
      <xdr:row>3</xdr:row>
      <xdr:rowOff>9317</xdr:rowOff>
    </xdr:from>
    <xdr:to>
      <xdr:col>11</xdr:col>
      <xdr:colOff>457870</xdr:colOff>
      <xdr:row>6</xdr:row>
      <xdr:rowOff>48908</xdr:rowOff>
    </xdr:to>
    <xdr:sp macro="" textlink="">
      <xdr:nvSpPr>
        <xdr:cNvPr id="6" name="Rechteck: abgerundete Ecken 5">
          <a:hlinkClick xmlns:r="http://schemas.openxmlformats.org/officeDocument/2006/relationships" r:id="rId5"/>
          <a:extLst>
            <a:ext uri="{FF2B5EF4-FFF2-40B4-BE49-F238E27FC236}">
              <a16:creationId xmlns:a16="http://schemas.microsoft.com/office/drawing/2014/main" id="{E7CB7F4B-711A-4B44-AB9A-6CEA52F5BB4C}"/>
            </a:ext>
          </a:extLst>
        </xdr:cNvPr>
        <xdr:cNvSpPr/>
      </xdr:nvSpPr>
      <xdr:spPr>
        <a:xfrm>
          <a:off x="4788176" y="555969"/>
          <a:ext cx="1103085" cy="586243"/>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PSM Bedarf</a:t>
          </a:r>
        </a:p>
      </xdr:txBody>
    </xdr:sp>
    <xdr:clientData/>
  </xdr:twoCellAnchor>
  <xdr:twoCellAnchor>
    <xdr:from>
      <xdr:col>12</xdr:col>
      <xdr:colOff>0</xdr:colOff>
      <xdr:row>4</xdr:row>
      <xdr:rowOff>0</xdr:rowOff>
    </xdr:from>
    <xdr:to>
      <xdr:col>17</xdr:col>
      <xdr:colOff>140555</xdr:colOff>
      <xdr:row>5</xdr:row>
      <xdr:rowOff>53215</xdr:rowOff>
    </xdr:to>
    <xdr:sp macro="" textlink="">
      <xdr:nvSpPr>
        <xdr:cNvPr id="7" name="Rechteck: abgerundete Ecken 6">
          <a:hlinkClick xmlns:r="http://schemas.openxmlformats.org/officeDocument/2006/relationships" r:id="rId6"/>
          <a:extLst>
            <a:ext uri="{FF2B5EF4-FFF2-40B4-BE49-F238E27FC236}">
              <a16:creationId xmlns:a16="http://schemas.microsoft.com/office/drawing/2014/main" id="{DB498D0C-B627-469B-B553-C5791619A254}"/>
            </a:ext>
          </a:extLst>
        </xdr:cNvPr>
        <xdr:cNvSpPr/>
      </xdr:nvSpPr>
      <xdr:spPr>
        <a:xfrm>
          <a:off x="6327913" y="728870"/>
          <a:ext cx="1780512" cy="235432"/>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Neues Produkt anlegen</a:t>
          </a:r>
        </a:p>
      </xdr:txBody>
    </xdr:sp>
    <xdr:clientData/>
  </xdr:twoCellAnchor>
  <xdr:twoCellAnchor>
    <xdr:from>
      <xdr:col>12</xdr:col>
      <xdr:colOff>16565</xdr:colOff>
      <xdr:row>6</xdr:row>
      <xdr:rowOff>146519</xdr:rowOff>
    </xdr:from>
    <xdr:to>
      <xdr:col>12</xdr:col>
      <xdr:colOff>283808</xdr:colOff>
      <xdr:row>8</xdr:row>
      <xdr:rowOff>20372</xdr:rowOff>
    </xdr:to>
    <xdr:sp macro="" textlink="">
      <xdr:nvSpPr>
        <xdr:cNvPr id="8" name="Textfeld 7">
          <a:extLst>
            <a:ext uri="{FF2B5EF4-FFF2-40B4-BE49-F238E27FC236}">
              <a16:creationId xmlns:a16="http://schemas.microsoft.com/office/drawing/2014/main" id="{D77BDFDA-FE8C-44C2-A10E-A190FA33F972}"/>
            </a:ext>
          </a:extLst>
        </xdr:cNvPr>
        <xdr:cNvSpPr txBox="1"/>
      </xdr:nvSpPr>
      <xdr:spPr>
        <a:xfrm>
          <a:off x="6350690" y="1232369"/>
          <a:ext cx="267243" cy="2358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X</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150727</xdr:colOff>
      <xdr:row>0</xdr:row>
      <xdr:rowOff>61788</xdr:rowOff>
    </xdr:from>
    <xdr:to>
      <xdr:col>20</xdr:col>
      <xdr:colOff>112147</xdr:colOff>
      <xdr:row>3</xdr:row>
      <xdr:rowOff>93206</xdr:rowOff>
    </xdr:to>
    <xdr:pic>
      <xdr:nvPicPr>
        <xdr:cNvPr id="2" name="Grafik 1" descr="Smartsheet hilft Syngenta dabei, die Zukunft der Landwirtschaft zu  revolutionieren | Smartsheet">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46802" y="61788"/>
          <a:ext cx="1828320" cy="602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210628</xdr:colOff>
      <xdr:row>0</xdr:row>
      <xdr:rowOff>140804</xdr:rowOff>
    </xdr:from>
    <xdr:to>
      <xdr:col>12</xdr:col>
      <xdr:colOff>235389</xdr:colOff>
      <xdr:row>3</xdr:row>
      <xdr:rowOff>66045</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F9A7345F-7EBC-42E5-874C-CA99A9B661D2}"/>
            </a:ext>
          </a:extLst>
        </xdr:cNvPr>
        <xdr:cNvSpPr/>
      </xdr:nvSpPr>
      <xdr:spPr>
        <a:xfrm>
          <a:off x="4774345" y="140804"/>
          <a:ext cx="1788957" cy="47189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vor Infoblatt 1</a:t>
          </a:r>
        </a:p>
      </xdr:txBody>
    </xdr:sp>
    <xdr:clientData/>
  </xdr:twoCellAnchor>
  <xdr:twoCellAnchor>
    <xdr:from>
      <xdr:col>5</xdr:col>
      <xdr:colOff>49696</xdr:colOff>
      <xdr:row>0</xdr:row>
      <xdr:rowOff>143368</xdr:rowOff>
    </xdr:from>
    <xdr:to>
      <xdr:col>8</xdr:col>
      <xdr:colOff>576470</xdr:colOff>
      <xdr:row>3</xdr:row>
      <xdr:rowOff>57179</xdr:rowOff>
    </xdr:to>
    <xdr:sp macro="" textlink="">
      <xdr:nvSpPr>
        <xdr:cNvPr id="4" name="Pfeil: nach links 3">
          <a:hlinkClick xmlns:r="http://schemas.openxmlformats.org/officeDocument/2006/relationships" r:id="rId3"/>
          <a:extLst>
            <a:ext uri="{FF2B5EF4-FFF2-40B4-BE49-F238E27FC236}">
              <a16:creationId xmlns:a16="http://schemas.microsoft.com/office/drawing/2014/main" id="{9278AFCD-2DF5-4D86-A9C6-BFEB1F597C97}"/>
            </a:ext>
          </a:extLst>
        </xdr:cNvPr>
        <xdr:cNvSpPr/>
      </xdr:nvSpPr>
      <xdr:spPr>
        <a:xfrm>
          <a:off x="2401957" y="143368"/>
          <a:ext cx="1711187" cy="46046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 Spritzplan</a:t>
          </a:r>
          <a:r>
            <a:rPr lang="en-US" sz="1200" b="1" baseline="0"/>
            <a:t> 4</a:t>
          </a:r>
          <a:endParaRPr lang="en-US" sz="1200" b="1"/>
        </a:p>
      </xdr:txBody>
    </xdr:sp>
    <xdr:clientData/>
  </xdr:twoCellAnchor>
  <xdr:twoCellAnchor>
    <xdr:from>
      <xdr:col>6</xdr:col>
      <xdr:colOff>324984</xdr:colOff>
      <xdr:row>3</xdr:row>
      <xdr:rowOff>21596</xdr:rowOff>
    </xdr:from>
    <xdr:to>
      <xdr:col>8</xdr:col>
      <xdr:colOff>571804</xdr:colOff>
      <xdr:row>6</xdr:row>
      <xdr:rowOff>57377</xdr:rowOff>
    </xdr:to>
    <xdr:sp macro="" textlink="">
      <xdr:nvSpPr>
        <xdr:cNvPr id="5" name="Rechteck: abgerundete Ecken 4">
          <a:hlinkClick xmlns:r="http://schemas.openxmlformats.org/officeDocument/2006/relationships" r:id="rId4"/>
          <a:extLst>
            <a:ext uri="{FF2B5EF4-FFF2-40B4-BE49-F238E27FC236}">
              <a16:creationId xmlns:a16="http://schemas.microsoft.com/office/drawing/2014/main" id="{FB687CCF-CDFE-4A28-87B2-18D43D78F736}"/>
            </a:ext>
          </a:extLst>
        </xdr:cNvPr>
        <xdr:cNvSpPr/>
      </xdr:nvSpPr>
      <xdr:spPr>
        <a:xfrm>
          <a:off x="2983701" y="568248"/>
          <a:ext cx="1124777" cy="582433"/>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Infoblatt Spritzplan 5</a:t>
          </a:r>
        </a:p>
      </xdr:txBody>
    </xdr:sp>
    <xdr:clientData/>
  </xdr:twoCellAnchor>
  <xdr:twoCellAnchor>
    <xdr:from>
      <xdr:col>9</xdr:col>
      <xdr:colOff>212367</xdr:colOff>
      <xdr:row>3</xdr:row>
      <xdr:rowOff>27786</xdr:rowOff>
    </xdr:from>
    <xdr:to>
      <xdr:col>11</xdr:col>
      <xdr:colOff>445778</xdr:colOff>
      <xdr:row>6</xdr:row>
      <xdr:rowOff>61662</xdr:rowOff>
    </xdr:to>
    <xdr:sp macro="" textlink="">
      <xdr:nvSpPr>
        <xdr:cNvPr id="6" name="Rechteck: abgerundete Ecken 5">
          <a:hlinkClick xmlns:r="http://schemas.openxmlformats.org/officeDocument/2006/relationships" r:id="rId5"/>
          <a:extLst>
            <a:ext uri="{FF2B5EF4-FFF2-40B4-BE49-F238E27FC236}">
              <a16:creationId xmlns:a16="http://schemas.microsoft.com/office/drawing/2014/main" id="{B28AFA03-8B25-4E7B-84F9-03B49C0EB0A6}"/>
            </a:ext>
          </a:extLst>
        </xdr:cNvPr>
        <xdr:cNvSpPr/>
      </xdr:nvSpPr>
      <xdr:spPr>
        <a:xfrm>
          <a:off x="4776084" y="574438"/>
          <a:ext cx="1103085" cy="580528"/>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PSM Bedarf</a:t>
          </a:r>
        </a:p>
      </xdr:txBody>
    </xdr:sp>
    <xdr:clientData/>
  </xdr:twoCellAnchor>
  <xdr:twoCellAnchor>
    <xdr:from>
      <xdr:col>12</xdr:col>
      <xdr:colOff>0</xdr:colOff>
      <xdr:row>4</xdr:row>
      <xdr:rowOff>0</xdr:rowOff>
    </xdr:from>
    <xdr:to>
      <xdr:col>17</xdr:col>
      <xdr:colOff>140555</xdr:colOff>
      <xdr:row>5</xdr:row>
      <xdr:rowOff>53215</xdr:rowOff>
    </xdr:to>
    <xdr:sp macro="" textlink="">
      <xdr:nvSpPr>
        <xdr:cNvPr id="7" name="Rechteck: abgerundete Ecken 6">
          <a:hlinkClick xmlns:r="http://schemas.openxmlformats.org/officeDocument/2006/relationships" r:id="rId6"/>
          <a:extLst>
            <a:ext uri="{FF2B5EF4-FFF2-40B4-BE49-F238E27FC236}">
              <a16:creationId xmlns:a16="http://schemas.microsoft.com/office/drawing/2014/main" id="{9D4F2CB4-489A-4C8C-9A36-A066964AA0B2}"/>
            </a:ext>
          </a:extLst>
        </xdr:cNvPr>
        <xdr:cNvSpPr/>
      </xdr:nvSpPr>
      <xdr:spPr>
        <a:xfrm>
          <a:off x="6327913" y="728870"/>
          <a:ext cx="1780512" cy="235432"/>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Neues Produkt anlegen</a:t>
          </a:r>
        </a:p>
      </xdr:txBody>
    </xdr:sp>
    <xdr:clientData/>
  </xdr:twoCellAnchor>
  <xdr:twoCellAnchor>
    <xdr:from>
      <xdr:col>12</xdr:col>
      <xdr:colOff>16565</xdr:colOff>
      <xdr:row>6</xdr:row>
      <xdr:rowOff>149087</xdr:rowOff>
    </xdr:from>
    <xdr:to>
      <xdr:col>12</xdr:col>
      <xdr:colOff>283808</xdr:colOff>
      <xdr:row>8</xdr:row>
      <xdr:rowOff>15320</xdr:rowOff>
    </xdr:to>
    <xdr:sp macro="" textlink="">
      <xdr:nvSpPr>
        <xdr:cNvPr id="8" name="Textfeld 7">
          <a:extLst>
            <a:ext uri="{FF2B5EF4-FFF2-40B4-BE49-F238E27FC236}">
              <a16:creationId xmlns:a16="http://schemas.microsoft.com/office/drawing/2014/main" id="{8A5BDC50-B195-4BFF-97A1-198C0AB184FC}"/>
            </a:ext>
          </a:extLst>
        </xdr:cNvPr>
        <xdr:cNvSpPr txBox="1"/>
      </xdr:nvSpPr>
      <xdr:spPr>
        <a:xfrm>
          <a:off x="6344478" y="1242391"/>
          <a:ext cx="267243" cy="2306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X</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912728</xdr:colOff>
      <xdr:row>0</xdr:row>
      <xdr:rowOff>66260</xdr:rowOff>
    </xdr:from>
    <xdr:to>
      <xdr:col>9</xdr:col>
      <xdr:colOff>2802753</xdr:colOff>
      <xdr:row>3</xdr:row>
      <xdr:rowOff>93868</xdr:rowOff>
    </xdr:to>
    <xdr:pic>
      <xdr:nvPicPr>
        <xdr:cNvPr id="2" name="Grafik 1" descr="Smartsheet hilft Syngenta dabei, die Zukunft der Landwirtschaft zu  revolutionieren | Smartsheet">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57206" y="66260"/>
          <a:ext cx="1899550" cy="585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233570</xdr:colOff>
      <xdr:row>0</xdr:row>
      <xdr:rowOff>149087</xdr:rowOff>
    </xdr:from>
    <xdr:to>
      <xdr:col>9</xdr:col>
      <xdr:colOff>537372</xdr:colOff>
      <xdr:row>3</xdr:row>
      <xdr:rowOff>74328</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791263B0-276F-434E-A403-08CCB387EA54}"/>
            </a:ext>
          </a:extLst>
        </xdr:cNvPr>
        <xdr:cNvSpPr/>
      </xdr:nvSpPr>
      <xdr:spPr>
        <a:xfrm>
          <a:off x="4797287" y="149087"/>
          <a:ext cx="1794672" cy="47189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vor Infoblatt 2</a:t>
          </a:r>
        </a:p>
      </xdr:txBody>
    </xdr:sp>
    <xdr:clientData/>
  </xdr:twoCellAnchor>
  <xdr:twoCellAnchor>
    <xdr:from>
      <xdr:col>3</xdr:col>
      <xdr:colOff>74543</xdr:colOff>
      <xdr:row>0</xdr:row>
      <xdr:rowOff>151651</xdr:rowOff>
    </xdr:from>
    <xdr:to>
      <xdr:col>6</xdr:col>
      <xdr:colOff>599412</xdr:colOff>
      <xdr:row>3</xdr:row>
      <xdr:rowOff>65462</xdr:rowOff>
    </xdr:to>
    <xdr:sp macro="" textlink="">
      <xdr:nvSpPr>
        <xdr:cNvPr id="4" name="Pfeil: nach links 3">
          <a:hlinkClick xmlns:r="http://schemas.openxmlformats.org/officeDocument/2006/relationships" r:id="rId3"/>
          <a:extLst>
            <a:ext uri="{FF2B5EF4-FFF2-40B4-BE49-F238E27FC236}">
              <a16:creationId xmlns:a16="http://schemas.microsoft.com/office/drawing/2014/main" id="{C79C256F-ACE7-4B32-AD09-C8207AFA8088}"/>
            </a:ext>
          </a:extLst>
        </xdr:cNvPr>
        <xdr:cNvSpPr/>
      </xdr:nvSpPr>
      <xdr:spPr>
        <a:xfrm>
          <a:off x="2426804" y="151651"/>
          <a:ext cx="1709282" cy="46046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 Spritzplan 5</a:t>
          </a:r>
        </a:p>
      </xdr:txBody>
    </xdr:sp>
    <xdr:clientData/>
  </xdr:twoCellAnchor>
  <xdr:twoCellAnchor>
    <xdr:from>
      <xdr:col>4</xdr:col>
      <xdr:colOff>355546</xdr:colOff>
      <xdr:row>3</xdr:row>
      <xdr:rowOff>29879</xdr:rowOff>
    </xdr:from>
    <xdr:to>
      <xdr:col>6</xdr:col>
      <xdr:colOff>596651</xdr:colOff>
      <xdr:row>6</xdr:row>
      <xdr:rowOff>65660</xdr:rowOff>
    </xdr:to>
    <xdr:sp macro="" textlink="">
      <xdr:nvSpPr>
        <xdr:cNvPr id="5" name="Rechteck: abgerundete Ecken 4">
          <a:hlinkClick xmlns:r="http://schemas.openxmlformats.org/officeDocument/2006/relationships" r:id="rId4"/>
          <a:extLst>
            <a:ext uri="{FF2B5EF4-FFF2-40B4-BE49-F238E27FC236}">
              <a16:creationId xmlns:a16="http://schemas.microsoft.com/office/drawing/2014/main" id="{599C5178-147B-4EEF-B96A-CCDF45C8DF78}"/>
            </a:ext>
          </a:extLst>
        </xdr:cNvPr>
        <xdr:cNvSpPr/>
      </xdr:nvSpPr>
      <xdr:spPr>
        <a:xfrm>
          <a:off x="3014263" y="576531"/>
          <a:ext cx="1119062" cy="582433"/>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Spritzplan 1</a:t>
          </a:r>
        </a:p>
      </xdr:txBody>
    </xdr:sp>
    <xdr:clientData/>
  </xdr:twoCellAnchor>
  <xdr:twoCellAnchor>
    <xdr:from>
      <xdr:col>7</xdr:col>
      <xdr:colOff>235309</xdr:colOff>
      <xdr:row>3</xdr:row>
      <xdr:rowOff>36069</xdr:rowOff>
    </xdr:from>
    <xdr:to>
      <xdr:col>8</xdr:col>
      <xdr:colOff>675122</xdr:colOff>
      <xdr:row>6</xdr:row>
      <xdr:rowOff>69945</xdr:rowOff>
    </xdr:to>
    <xdr:sp macro="" textlink="">
      <xdr:nvSpPr>
        <xdr:cNvPr id="6" name="Rechteck: abgerundete Ecken 5">
          <a:hlinkClick xmlns:r="http://schemas.openxmlformats.org/officeDocument/2006/relationships" r:id="rId5"/>
          <a:extLst>
            <a:ext uri="{FF2B5EF4-FFF2-40B4-BE49-F238E27FC236}">
              <a16:creationId xmlns:a16="http://schemas.microsoft.com/office/drawing/2014/main" id="{627197A1-A804-4B95-908F-A05A246399B3}"/>
            </a:ext>
          </a:extLst>
        </xdr:cNvPr>
        <xdr:cNvSpPr/>
      </xdr:nvSpPr>
      <xdr:spPr>
        <a:xfrm>
          <a:off x="4799026" y="582721"/>
          <a:ext cx="1110705" cy="580528"/>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PSM Bedarf</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Noack Julia DEMT" refreshedDate="45014.589905439818" createdVersion="7" refreshedVersion="8" minRefreshableVersion="3" recordCount="200" xr:uid="{741316C1-6563-4784-A98A-C3032052A783}">
  <cacheSource type="worksheet">
    <worksheetSource ref="A1:D201" sheet="Hilfsblatt"/>
  </cacheSource>
  <cacheFields count="4">
    <cacheField name="Fläche" numFmtId="0">
      <sharedItems count="5">
        <s v="Fläche 1"/>
        <s v="Fläche 2"/>
        <s v="Fläche 3"/>
        <s v="Fläche 4"/>
        <s v="Fläche 5"/>
      </sharedItems>
    </cacheField>
    <cacheField name="Produkt" numFmtId="0">
      <sharedItems count="34">
        <s v=""/>
        <s v="Fantic F" u="1"/>
        <s v="Taegro" u="1"/>
        <s v="Ampexio" u="1"/>
        <s v="Cumatol" u="1"/>
        <s v="Revyona" u="1"/>
        <s v="Thiovit Jet _x000a_(Austrieb)" u="1"/>
        <s v="VeriPhos" u="1"/>
        <s v="Dynali" u="1"/>
        <s v="Spirox" u="1"/>
        <s v="Aktuan Gold" u="1"/>
        <s v="MC Extra" u="1"/>
        <s v="Sercadis" u="1"/>
        <s v="Follow 80 WG" u="1"/>
        <s v="Pergado" u="1"/>
        <s v="Galileo" u="1"/>
        <s v="Alginure" u="1"/>
        <s v="Cantus" u="1"/>
        <s v="Zorvec Vinabel" u="1"/>
        <s v="Foshield" u="1"/>
        <s v="Topas" u="1"/>
        <s v="Vivando" u="1"/>
        <s v="FytoSave" u="1"/>
        <s v="Folpan Gold" u="1"/>
        <s v="Kusabi" u="1"/>
        <s v="Luna Veggie" u="1"/>
        <s v="Mildicut" u="1"/>
        <s v="Aktuan 3S" u="1"/>
        <s v="Thiovit Jet (Austrieb)" u="1"/>
        <s v="Switch" u="1"/>
        <s v="VitiSan" u="1"/>
        <s v="Megafol" u="1"/>
        <s v="Thiovit Jet" u="1"/>
        <s v="Folpan 80 WDG" u="1"/>
      </sharedItems>
    </cacheField>
    <cacheField name="Menge" numFmtId="0">
      <sharedItems/>
    </cacheField>
    <cacheField name="Einheit"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FC0E762-5828-467A-9B70-CE7A58E9923D}" name="PivotBedarf" cacheId="4" applyNumberFormats="0" applyBorderFormats="0" applyFontFormats="0" applyPatternFormats="0" applyAlignmentFormats="0" applyWidthHeightFormats="1" dataCaption="Werte" updatedVersion="8" minRefreshableVersion="3" useAutoFormatting="1" rowGrandTotals="0" itemPrintTitles="1" createdVersion="7" indent="0" outline="1" outlineData="1" multipleFieldFilters="0">
  <location ref="A3:G5" firstHeaderRow="1" firstDataRow="2" firstDataCol="1"/>
  <pivotFields count="4">
    <pivotField axis="axisCol" showAll="0">
      <items count="6">
        <item x="0"/>
        <item x="1"/>
        <item x="2"/>
        <item x="3"/>
        <item x="4"/>
        <item t="default"/>
      </items>
    </pivotField>
    <pivotField axis="axisRow" showAll="0" sortType="ascending">
      <items count="35">
        <item x="0"/>
        <item m="1" x="27"/>
        <item m="1" x="10"/>
        <item m="1" x="16"/>
        <item m="1" x="3"/>
        <item m="1" x="17"/>
        <item m="1" x="4"/>
        <item m="1" x="8"/>
        <item m="1" x="1"/>
        <item m="1" x="13"/>
        <item m="1" x="33"/>
        <item m="1" x="23"/>
        <item m="1" x="19"/>
        <item m="1" x="22"/>
        <item m="1" x="15"/>
        <item m="1" x="24"/>
        <item m="1" x="25"/>
        <item m="1" x="11"/>
        <item m="1" x="31"/>
        <item m="1" x="26"/>
        <item m="1" x="14"/>
        <item m="1" x="5"/>
        <item m="1" x="12"/>
        <item m="1" x="9"/>
        <item m="1" x="29"/>
        <item m="1" x="2"/>
        <item m="1" x="32"/>
        <item m="1" x="6"/>
        <item m="1" x="28"/>
        <item m="1" x="20"/>
        <item m="1" x="7"/>
        <item m="1" x="30"/>
        <item m="1" x="21"/>
        <item m="1" x="18"/>
        <item t="default"/>
      </items>
    </pivotField>
    <pivotField dataField="1" showAll="0"/>
    <pivotField showAll="0"/>
  </pivotFields>
  <rowFields count="1">
    <field x="1"/>
  </rowFields>
  <rowItems count="1">
    <i>
      <x/>
    </i>
  </rowItems>
  <colFields count="1">
    <field x="0"/>
  </colFields>
  <colItems count="6">
    <i>
      <x/>
    </i>
    <i>
      <x v="1"/>
    </i>
    <i>
      <x v="2"/>
    </i>
    <i>
      <x v="3"/>
    </i>
    <i>
      <x v="4"/>
    </i>
    <i t="grand">
      <x/>
    </i>
  </colItems>
  <dataFields count="1">
    <dataField name="Summe von Menge" fld="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4AEE19F-3B3F-4E31-9490-7161BAEB6F62}" name="PSMEingabe" displayName="PSMEingabe" ref="B5:AB101" totalsRowShown="0" headerRowDxfId="28" dataDxfId="27">
  <autoFilter ref="B5:AB101" xr:uid="{D4AEE19F-3B3F-4E31-9490-7161BAEB6F62}"/>
  <tableColumns count="27">
    <tableColumn id="1" xr3:uid="{4F2E5FDE-6E85-4D67-AAFB-31A6D962D8C9}" name="Produkt" dataDxfId="26"/>
    <tableColumn id="2" xr3:uid="{C02A6A1C-79D6-4DCB-8587-CDF3623E2393}" name="Wirkstoff1" dataDxfId="25"/>
    <tableColumn id="3" xr3:uid="{C9922279-E42C-4D03-A14F-01B871741634}" name="x" dataDxfId="24"/>
    <tableColumn id="4" xr3:uid="{ECC3DACF-EEE0-4E57-B48D-3ABFC4F98C55}" name="x2" dataDxfId="23"/>
    <tableColumn id="5" xr3:uid="{C70FFD1C-A697-415D-842F-968C54E3A9C5}" name="Peronospora" dataDxfId="22"/>
    <tableColumn id="6" xr3:uid="{6D72FC77-72B9-4100-960E-FAAE5FC90C84}" name="Oidium" dataDxfId="21"/>
    <tableColumn id="7" xr3:uid="{90F1EB93-3738-4D25-A74B-8047DFC7D3D9}" name="Botrytis" dataDxfId="20"/>
    <tableColumn id="8" xr3:uid="{EE9668E0-F934-4EBD-BD90-12413E1E074F}" name="Roter Brenner" dataDxfId="19"/>
    <tableColumn id="9" xr3:uid="{12554F94-7B71-44BB-828B-51459738275A}" name="Phomopsis" dataDxfId="18"/>
    <tableColumn id="10" xr3:uid="{A0C29723-2E0B-4C79-8390-43A5795F657C}" name="Schwarzfäule" dataDxfId="17"/>
    <tableColumn id="11" xr3:uid="{A65EDCCF-C3B0-4D43-AF50-1D4699652FC2}" name="Kräusel- und_x000a_Pockenmilbe" dataDxfId="16"/>
    <tableColumn id="12" xr3:uid="{66350031-77B0-4835-B374-0C7C23DF28A8}" name="Spinnmilben/_x000a_Rote Spinne" dataDxfId="15"/>
    <tableColumn id="13" xr3:uid="{9A60DEC6-F3F4-4814-98E7-5E3EBE570200}" name="Abiotischer Stress" dataDxfId="14"/>
    <tableColumn id="14" xr3:uid="{FE7B096C-3C68-49EF-B0F5-93B9D0AD3870}" name="Sonstiges:" dataDxfId="13"/>
    <tableColumn id="15" xr3:uid="{558F97C0-7F34-452C-A236-1C9BC8011255}" name="Wartezeit" dataDxfId="12"/>
    <tableColumn id="16" xr3:uid="{E9EF77C1-ECB2-4F64-8CFA-86D1EF99352D}" name="max. Anwendung" dataDxfId="11"/>
    <tableColumn id="17" xr3:uid="{06CD7ED8-17A2-47EB-B075-1489F79A6943}" name="Anwendung von" dataDxfId="10"/>
    <tableColumn id="18" xr3:uid="{03311B1C-708E-4498-A185-97E9D31F29FC}" name="bis" dataDxfId="9"/>
    <tableColumn id="19" xr3:uid="{7DFF7482-4AB8-4232-B303-F7AF60605B47}" name="Einheit" dataDxfId="8"/>
    <tableColumn id="20" xr3:uid="{2B94E089-BCA5-41AE-A442-70FA91B94F9E}" name="AWMlkg/10.000m²" dataDxfId="7"/>
    <tableColumn id="21" xr3:uid="{3E897DAC-F24E-49DD-B519-B68EF89E7905}" name="kg/l MAX" dataDxfId="6"/>
    <tableColumn id="22" xr3:uid="{B5C19EC1-70DE-43C7-AAC2-F941BCDA7F56}" name="kg/l bis 61" dataDxfId="5"/>
    <tableColumn id="23" xr3:uid="{6E8AFCF1-9C18-478D-B796-81F0772DE832}" name="kg/l bis 71" dataDxfId="4"/>
    <tableColumn id="24" xr3:uid="{29CDEC82-ECD0-473E-8C20-7025E9E11D92}" name="kg/l ab 71" dataDxfId="3"/>
    <tableColumn id="25" xr3:uid="{8DB73C50-3D92-42ED-B185-F7EC77FA67FC}" name="Pfl.Reg.Nr." dataDxfId="2"/>
    <tableColumn id="26" xr3:uid="{811470D5-DA0E-475F-8574-683A6ACAF83E}" name="y" dataDxfId="1"/>
    <tableColumn id="27" xr3:uid="{42C3087A-484D-4CF5-8A7E-A2995F5F8EEF}" name="kg/L"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thomas.assinger@syngenta.com" TargetMode="External"/><Relationship Id="rId2" Type="http://schemas.openxmlformats.org/officeDocument/2006/relationships/hyperlink" Target="http://www.syngenta.at/" TargetMode="External"/><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A545D-C96A-4072-8F54-7F0050E22F61}">
  <sheetPr codeName="Tabelle1">
    <pageSetUpPr autoPageBreaks="0" fitToPage="1"/>
  </sheetPr>
  <dimension ref="A1:P50"/>
  <sheetViews>
    <sheetView showGridLines="0" tabSelected="1" zoomScale="106" zoomScaleNormal="106" workbookViewId="0">
      <selection activeCell="A4" sqref="A4:B4"/>
    </sheetView>
  </sheetViews>
  <sheetFormatPr defaultColWidth="11.375" defaultRowHeight="14.3" x14ac:dyDescent="0.25"/>
  <cols>
    <col min="1" max="1" width="11.375" style="70" customWidth="1"/>
    <col min="2" max="2" width="12.75" style="70" customWidth="1"/>
    <col min="3" max="7" width="11.375" style="70"/>
    <col min="8" max="8" width="25.375" style="70" customWidth="1"/>
    <col min="9" max="9" width="13.125" style="70" customWidth="1"/>
    <col min="10" max="12" width="9.375" style="70" customWidth="1"/>
    <col min="13" max="15" width="16.875" style="70" hidden="1" customWidth="1"/>
    <col min="16" max="16" width="42.375" style="70" hidden="1" customWidth="1"/>
    <col min="17" max="16384" width="11.375" style="70"/>
  </cols>
  <sheetData>
    <row r="1" spans="1:16" ht="14.95" x14ac:dyDescent="0.25">
      <c r="A1" s="127"/>
      <c r="B1" s="127"/>
      <c r="C1" s="127"/>
      <c r="D1" s="127"/>
    </row>
    <row r="2" spans="1:16" x14ac:dyDescent="0.25">
      <c r="A2" s="128" t="s">
        <v>105</v>
      </c>
      <c r="B2" s="127"/>
      <c r="C2" s="127"/>
      <c r="D2" s="127"/>
      <c r="M2" s="113" t="s">
        <v>109</v>
      </c>
      <c r="N2" s="113"/>
      <c r="O2" s="113" t="s">
        <v>112</v>
      </c>
      <c r="P2" s="113" t="s">
        <v>113</v>
      </c>
    </row>
    <row r="3" spans="1:16" ht="14.95" x14ac:dyDescent="0.25">
      <c r="A3" s="127" t="s">
        <v>77</v>
      </c>
      <c r="B3" s="127"/>
      <c r="C3" s="127"/>
      <c r="D3" s="127"/>
      <c r="M3" s="113" t="s">
        <v>108</v>
      </c>
      <c r="N3" s="113"/>
      <c r="O3" s="113" t="s">
        <v>124</v>
      </c>
      <c r="P3" s="114" t="s">
        <v>111</v>
      </c>
    </row>
    <row r="4" spans="1:16" ht="23.95" customHeight="1" x14ac:dyDescent="0.25">
      <c r="A4" s="153" t="s">
        <v>109</v>
      </c>
      <c r="B4" s="153"/>
      <c r="C4" s="154" t="s">
        <v>329</v>
      </c>
      <c r="D4" s="155"/>
      <c r="M4" s="113" t="s">
        <v>114</v>
      </c>
      <c r="N4" s="113"/>
      <c r="O4" s="113" t="s">
        <v>115</v>
      </c>
      <c r="P4" s="113" t="s">
        <v>325</v>
      </c>
    </row>
    <row r="5" spans="1:16" ht="14.95" x14ac:dyDescent="0.25">
      <c r="A5" s="127" t="s">
        <v>107</v>
      </c>
      <c r="B5" s="127"/>
      <c r="C5" s="127"/>
      <c r="D5" s="127"/>
      <c r="M5" s="113" t="s">
        <v>116</v>
      </c>
      <c r="N5" s="113"/>
      <c r="O5" s="113" t="s">
        <v>117</v>
      </c>
      <c r="P5" s="113" t="s">
        <v>118</v>
      </c>
    </row>
    <row r="6" spans="1:16" ht="14.95" x14ac:dyDescent="0.25">
      <c r="A6" s="127" t="s">
        <v>106</v>
      </c>
      <c r="B6" s="127"/>
      <c r="C6" s="127"/>
      <c r="D6" s="127"/>
      <c r="M6" s="113" t="s">
        <v>119</v>
      </c>
      <c r="N6" s="113"/>
      <c r="O6" s="113" t="s">
        <v>323</v>
      </c>
      <c r="P6" s="113" t="s">
        <v>120</v>
      </c>
    </row>
    <row r="7" spans="1:16" ht="14.95" x14ac:dyDescent="0.25">
      <c r="A7" s="127" t="str">
        <f>VLOOKUP(A4,M2:P9,3,FALSE)</f>
        <v>Tel.:</v>
      </c>
      <c r="B7" s="127"/>
      <c r="C7" s="127"/>
      <c r="D7" s="127"/>
      <c r="M7" s="113" t="s">
        <v>121</v>
      </c>
      <c r="N7" s="113"/>
      <c r="O7" s="113" t="s">
        <v>122</v>
      </c>
      <c r="P7" s="113" t="s">
        <v>123</v>
      </c>
    </row>
    <row r="8" spans="1:16" ht="14.95" x14ac:dyDescent="0.25">
      <c r="A8" s="127" t="str">
        <f>VLOOKUP(A4,M2:P9,4,FALSE)</f>
        <v>Mail:</v>
      </c>
      <c r="B8" s="127"/>
      <c r="C8" s="127"/>
      <c r="D8" s="127"/>
      <c r="M8" s="113" t="s">
        <v>321</v>
      </c>
      <c r="N8" s="113"/>
      <c r="O8" s="113" t="s">
        <v>322</v>
      </c>
      <c r="P8" s="113" t="s">
        <v>324</v>
      </c>
    </row>
    <row r="9" spans="1:16" ht="14.95" x14ac:dyDescent="0.25">
      <c r="A9" s="129" t="s">
        <v>110</v>
      </c>
      <c r="B9" s="127"/>
      <c r="C9" s="127"/>
      <c r="D9" s="127"/>
      <c r="M9" s="113" t="s">
        <v>125</v>
      </c>
      <c r="N9" s="113"/>
      <c r="O9" s="113" t="s">
        <v>126</v>
      </c>
      <c r="P9" s="113" t="s">
        <v>127</v>
      </c>
    </row>
    <row r="10" spans="1:16" ht="14.95" x14ac:dyDescent="0.25">
      <c r="A10" s="127"/>
      <c r="B10" s="127"/>
      <c r="C10" s="127"/>
      <c r="D10" s="127"/>
    </row>
    <row r="50" ht="181.2" customHeight="1" x14ac:dyDescent="0.25"/>
  </sheetData>
  <sheetProtection algorithmName="SHA-512" hashValue="fk+XdJCIFFTcpkkKYX7Hx9eFNC+lvVhPg3SVEhzokhf2sd6fx1wf9hXWNxhle2Q9p7q0NxFaU//qyTrnGJzQwg==" saltValue="ZRNAgXfU2eAjEekEAjffWw==" spinCount="100000" sheet="1" objects="1" scenarios="1" selectLockedCells="1"/>
  <customSheetViews>
    <customSheetView guid="{F96BD340-81CA-44AB-ACA3-590534059005}" fitToPage="1">
      <selection activeCell="R11" sqref="R11"/>
      <pageMargins left="0.55118110236220474" right="0" top="0.74803149606299213" bottom="0" header="0" footer="0"/>
      <pageSetup paperSize="9" orientation="portrait" r:id="rId1"/>
    </customSheetView>
  </customSheetViews>
  <mergeCells count="2">
    <mergeCell ref="A4:B4"/>
    <mergeCell ref="C4:D4"/>
  </mergeCells>
  <dataValidations count="1">
    <dataValidation type="list" allowBlank="1" showInputMessage="1" showErrorMessage="1" sqref="A4:B4" xr:uid="{D1DFE740-39BA-49D3-927F-5F97441ED41C}">
      <formula1>$M$2:$M$9</formula1>
    </dataValidation>
  </dataValidations>
  <hyperlinks>
    <hyperlink ref="A9" r:id="rId2" xr:uid="{CF2129E3-3042-4854-87FE-423DD6E06DBC}"/>
    <hyperlink ref="P3" r:id="rId3" display="thomas.assinger@syngenta.com" xr:uid="{F2CAA2DA-B6C6-4133-9832-2D365C07BCAD}"/>
  </hyperlinks>
  <pageMargins left="7.874015748031496E-2" right="7.874015748031496E-2" top="0.19685039370078741" bottom="0.19685039370078741" header="0" footer="0"/>
  <pageSetup paperSize="9" scale="86"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54C7B-6445-43B2-A442-166AA230C29B}">
  <sheetPr codeName="Tabelle11">
    <pageSetUpPr fitToPage="1"/>
  </sheetPr>
  <dimension ref="A1:AF55"/>
  <sheetViews>
    <sheetView showGridLines="0" zoomScaleNormal="100" workbookViewId="0"/>
  </sheetViews>
  <sheetFormatPr defaultColWidth="11" defaultRowHeight="14.3" x14ac:dyDescent="0.25"/>
  <cols>
    <col min="2" max="2" width="11.25" customWidth="1"/>
    <col min="4" max="4" width="4.375" customWidth="1"/>
    <col min="5" max="6" width="6.25" customWidth="1"/>
    <col min="7" max="7" width="15" customWidth="1"/>
    <col min="8" max="8" width="9.75" bestFit="1" customWidth="1"/>
    <col min="9" max="9" width="11.875" bestFit="1" customWidth="1"/>
    <col min="10" max="10" width="47.875" style="2" customWidth="1"/>
    <col min="11" max="16" width="4.25" style="2" customWidth="1"/>
    <col min="17" max="17" width="26" bestFit="1" customWidth="1"/>
    <col min="18" max="18" width="21.875" customWidth="1"/>
    <col min="19" max="27" width="4.75" style="2" bestFit="1" customWidth="1"/>
    <col min="28" max="28" width="12.875" bestFit="1" customWidth="1"/>
    <col min="31" max="35" width="8.625" customWidth="1"/>
    <col min="38" max="40" width="19.875" customWidth="1"/>
    <col min="41" max="41" width="12.875" bestFit="1" customWidth="1"/>
  </cols>
  <sheetData>
    <row r="1" spans="1:32" ht="14.95" x14ac:dyDescent="0.25">
      <c r="A1" s="115" t="s">
        <v>83</v>
      </c>
    </row>
    <row r="2" spans="1:32" ht="14.95" x14ac:dyDescent="0.25">
      <c r="A2" t="s">
        <v>77</v>
      </c>
    </row>
    <row r="3" spans="1:32" ht="14.95" x14ac:dyDescent="0.25">
      <c r="A3" t="str">
        <f>Deckblatt!A4</f>
        <v>Auswahl</v>
      </c>
    </row>
    <row r="4" spans="1:32" ht="14.95" x14ac:dyDescent="0.25">
      <c r="A4" t="str">
        <f>Deckblatt!A7</f>
        <v>Tel.:</v>
      </c>
    </row>
    <row r="5" spans="1:32" ht="14.95" x14ac:dyDescent="0.25">
      <c r="A5" t="str">
        <f>Deckblatt!A8</f>
        <v>Mail:</v>
      </c>
    </row>
    <row r="6" spans="1:32" ht="14.95" x14ac:dyDescent="0.25">
      <c r="A6" t="str">
        <f>IF('Spritzplan Fläche 1'!A6="","",'Spritzplan Fläche 1'!A6)</f>
        <v/>
      </c>
    </row>
    <row r="7" spans="1:32" ht="14.95" x14ac:dyDescent="0.25">
      <c r="A7" t="str">
        <f>IF('Spritzplan Fläche 1'!A7="","",'Spritzplan Fläche 1'!A7)</f>
        <v/>
      </c>
    </row>
    <row r="8" spans="1:32" ht="14.95" x14ac:dyDescent="0.25">
      <c r="J8" s="35"/>
    </row>
    <row r="9" spans="1:32" ht="14.95" x14ac:dyDescent="0.25">
      <c r="B9" s="1" t="str">
        <f>IF('Spritzplan Fläche 2'!B9="","",'Spritzplan Fläche 2'!B9)</f>
        <v>Jahr:</v>
      </c>
      <c r="C9" s="1" t="str">
        <f>IF('Spritzplan Fläche 2'!D9="","",'Spritzplan Fläche 2'!D9)</f>
        <v/>
      </c>
      <c r="D9" s="1" t="str">
        <f>IF('Spritzplan Fläche 2'!E9="","",'Spritzplan Fläche 2'!E9)</f>
        <v/>
      </c>
      <c r="E9" s="1"/>
      <c r="F9" s="1" t="str">
        <f>IF('Spritzplan Fläche 2'!H9="","",'Spritzplan Fläche 2'!H9)</f>
        <v>Betrieb:</v>
      </c>
      <c r="G9" s="40" t="str">
        <f>IF('Spritzplan Fläche 2'!I9="","",'Spritzplan Fläche 2'!I9)</f>
        <v/>
      </c>
      <c r="I9" s="1" t="str">
        <f>IF('Spritzplan Fläche 2'!J9="","",'Spritzplan Fläche 2'!J9)</f>
        <v/>
      </c>
      <c r="J9" s="35"/>
    </row>
    <row r="10" spans="1:32" ht="14.95" x14ac:dyDescent="0.25">
      <c r="B10" s="1" t="str">
        <f>IF('Spritzplan Fläche 2'!B10="","",'Spritzplan Fläche 2'!B10)</f>
        <v>Schlag:</v>
      </c>
      <c r="C10" s="1" t="str">
        <f>IF('Spritzplan Fläche 2'!D10="","",'Spritzplan Fläche 2'!D10)</f>
        <v/>
      </c>
      <c r="D10" s="1" t="str">
        <f>IF('Spritzplan Fläche 2'!E10="","",'Spritzplan Fläche 2'!E10)</f>
        <v/>
      </c>
      <c r="F10" s="1"/>
      <c r="G10" s="40"/>
      <c r="J10" s="35"/>
    </row>
    <row r="11" spans="1:32" ht="14.95" x14ac:dyDescent="0.25">
      <c r="B11" s="1" t="str">
        <f>IF('Spritzplan Fläche 2'!B11="","",'Spritzplan Fläche 2'!B11)</f>
        <v>Fläche:</v>
      </c>
      <c r="C11" s="1" t="str">
        <f>IF('Spritzplan Fläche 2'!D11="","",'Spritzplan Fläche 2'!D11)</f>
        <v/>
      </c>
      <c r="D11" s="1" t="str">
        <f>IF('Spritzplan Fläche 2'!F11="","",'Spritzplan Fläche 2'!F11)</f>
        <v>ha</v>
      </c>
      <c r="F11" s="1" t="str">
        <f>IF('Spritzplan Fläche 2'!H11="","",'Spritzplan Fläche 2'!H11)</f>
        <v>Adresse:</v>
      </c>
      <c r="G11" s="40" t="str">
        <f>IF('Spritzplan Fläche 2'!I11="","",'Spritzplan Fläche 2'!I11)</f>
        <v/>
      </c>
      <c r="J11" s="35"/>
    </row>
    <row r="12" spans="1:32" ht="14.95" x14ac:dyDescent="0.25">
      <c r="B12" s="1" t="str">
        <f>IF('Spritzplan Fläche 2'!B12="","",'Spritzplan Fläche 2'!B12)</f>
        <v>Reihenabstand:</v>
      </c>
      <c r="C12" s="1" t="str">
        <f>IF('Spritzplan Fläche 2'!D12="","",'Spritzplan Fläche 2'!D12)</f>
        <v/>
      </c>
      <c r="D12" s="1" t="str">
        <f>IF('Spritzplan Fläche 2'!F12="","",'Spritzplan Fläche 2'!F12)</f>
        <v>m</v>
      </c>
      <c r="F12" s="1" t="str">
        <f>IF('Spritzplan Fläche 2'!H12="","",'Spritzplan Fläche 2'!H12)</f>
        <v/>
      </c>
      <c r="G12" s="40" t="str">
        <f>IF('Spritzplan Fläche 2'!I12="","",'Spritzplan Fläche 2'!I12)</f>
        <v/>
      </c>
      <c r="I12" s="18"/>
      <c r="J12" s="35"/>
    </row>
    <row r="13" spans="1:32" ht="14.95" x14ac:dyDescent="0.25">
      <c r="A13" t="str">
        <f>IF('Spritzplan Fläche 1'!A13="","",'Spritzplan Fläche 1'!A13)</f>
        <v/>
      </c>
      <c r="B13" s="1" t="str">
        <f>IF('Spritzplan Fläche 2'!B13="","",'Spritzplan Fläche 2'!B13)</f>
        <v/>
      </c>
      <c r="C13" t="str">
        <f>IF('Spritzplan Fläche 1'!D13="","",'Spritzplan Fläche 1'!D13)</f>
        <v/>
      </c>
      <c r="D13" t="str">
        <f>IF('Spritzplan Fläche 1'!F13="","",'Spritzplan Fläche 1'!F13)</f>
        <v/>
      </c>
      <c r="E13" t="str">
        <f>IF('Spritzplan Fläche 1'!G13="","",'Spritzplan Fläche 1'!G13)</f>
        <v/>
      </c>
      <c r="F13" t="str">
        <f>IF('Spritzplan Fläche 1'!H13="","",'Spritzplan Fläche 1'!H13)</f>
        <v/>
      </c>
      <c r="H13" t="str">
        <f>IF('Spritzplan Fläche 1'!J12="","",'Spritzplan Fläche 1'!J12)</f>
        <v/>
      </c>
      <c r="I13" s="18"/>
      <c r="J13" s="58"/>
    </row>
    <row r="14" spans="1:32" ht="27" customHeight="1" thickBot="1" x14ac:dyDescent="0.3">
      <c r="A14" s="180" t="str">
        <f>IF('Spritzplan Fläche 2'!A14="","",'Spritzplan Fläche 2'!A14)</f>
        <v>Achtung: Vor Verwendung stets Etikett und Produktinformationen lesen. Aufwandmengen können je nach Einsatzzeitpunkt variieren. Diese Informationen ersetzen nicht die Gebrauchsanleitung. Beachten Sie auch den Haftungsausschluss am Deckblatt.</v>
      </c>
      <c r="B14" s="180"/>
      <c r="C14" s="180"/>
      <c r="D14" s="180"/>
      <c r="E14" s="180"/>
      <c r="F14" s="180"/>
      <c r="G14" s="180"/>
      <c r="H14" s="180"/>
      <c r="I14" s="180"/>
      <c r="J14" s="180"/>
    </row>
    <row r="15" spans="1:32" ht="48.6" customHeight="1" thickBot="1" x14ac:dyDescent="0.3">
      <c r="A15" s="10" t="s">
        <v>4</v>
      </c>
      <c r="B15" s="10" t="s">
        <v>39</v>
      </c>
      <c r="C15" s="53" t="s">
        <v>79</v>
      </c>
      <c r="D15" s="173" t="s">
        <v>37</v>
      </c>
      <c r="E15" s="173"/>
      <c r="F15" s="173"/>
      <c r="G15" s="10" t="s">
        <v>5</v>
      </c>
      <c r="H15" s="53" t="s">
        <v>78</v>
      </c>
      <c r="I15" s="21" t="s">
        <v>7</v>
      </c>
      <c r="J15" s="45" t="s">
        <v>50</v>
      </c>
      <c r="K15" s="4"/>
      <c r="L15" s="4"/>
      <c r="M15" s="4"/>
      <c r="N15" s="4"/>
      <c r="O15" s="4"/>
      <c r="P15" s="4"/>
      <c r="Q15" s="4"/>
      <c r="R15" s="4"/>
      <c r="S15" s="4"/>
      <c r="T15" s="4"/>
      <c r="U15" s="4"/>
      <c r="V15" s="4"/>
      <c r="W15" s="4"/>
      <c r="X15" s="4"/>
      <c r="Y15" s="4"/>
      <c r="Z15" s="4"/>
      <c r="AA15" s="4"/>
      <c r="AB15" s="4"/>
      <c r="AC15" s="4"/>
      <c r="AD15" s="4"/>
      <c r="AE15" s="4"/>
      <c r="AF15" s="4"/>
    </row>
    <row r="16" spans="1:32" ht="23.45" customHeight="1" x14ac:dyDescent="0.25">
      <c r="A16" s="181" t="str">
        <f>IF('Spritzplan Fläche 2'!A16="","",'Spritzplan Fläche 2'!A16)</f>
        <v/>
      </c>
      <c r="B16" s="184" t="str">
        <f>IF('Spritzplan Fläche 2'!B16="","",'Spritzplan Fläche 2'!B16)</f>
        <v/>
      </c>
      <c r="C16" s="192" t="str">
        <f>IF('Spritzplan Fläche 2'!D16="","",'Spritzplan Fläche 2'!D16)</f>
        <v/>
      </c>
      <c r="D16" s="188" t="str">
        <f>IF('Spritzplan Fläche 2'!F16="","",'Spritzplan Fläche 2'!F16)</f>
        <v>Austriebs-
spritzung</v>
      </c>
      <c r="E16" s="189"/>
      <c r="F16" s="190"/>
      <c r="G16" s="59" t="str">
        <f>IF('Spritzplan Fläche 2'!I16="","",'Spritzplan Fläche 2'!I16)</f>
        <v/>
      </c>
      <c r="H16" s="12" t="str">
        <f>IF('Spritzplan Fläche 2'!J16="","",'Spritzplan Fläche 2'!J16)</f>
        <v/>
      </c>
      <c r="I16" s="23" t="str">
        <f>IF('Spritzplan Fläche 2'!L16="","",'Spritzplan Fläche 2'!L16)</f>
        <v/>
      </c>
      <c r="J16" s="54" t="str">
        <f>IF('Spritzplan Fläche 2'!V16="","",'Spritzplan Fläche 2'!V16)</f>
        <v/>
      </c>
      <c r="K16" s="3"/>
      <c r="L16" s="3"/>
      <c r="M16" s="3"/>
      <c r="N16" s="3"/>
      <c r="O16" s="3"/>
      <c r="P16" s="3"/>
      <c r="Q16" s="3"/>
      <c r="R16" s="3"/>
      <c r="S16"/>
      <c r="T16"/>
      <c r="U16"/>
      <c r="V16"/>
      <c r="W16"/>
      <c r="X16"/>
      <c r="Y16"/>
      <c r="Z16"/>
      <c r="AA16"/>
    </row>
    <row r="17" spans="1:27" ht="23.45" customHeight="1" x14ac:dyDescent="0.25">
      <c r="A17" s="182"/>
      <c r="B17" s="184"/>
      <c r="C17" s="186"/>
      <c r="D17" s="182"/>
      <c r="E17" s="191"/>
      <c r="F17" s="190"/>
      <c r="G17" s="60" t="str">
        <f>IF('Spritzplan Fläche 2'!I17="","",'Spritzplan Fläche 2'!I17)</f>
        <v/>
      </c>
      <c r="H17" s="14" t="str">
        <f>IF('Spritzplan Fläche 2'!J17="","",'Spritzplan Fläche 2'!J17)</f>
        <v/>
      </c>
      <c r="I17" s="25" t="str">
        <f>IF('Spritzplan Fläche 2'!L17="","",'Spritzplan Fläche 2'!L17)</f>
        <v/>
      </c>
      <c r="J17" s="55" t="str">
        <f>IF('Spritzplan Fläche 2'!V17="","",'Spritzplan Fläche 2'!V17)</f>
        <v/>
      </c>
      <c r="K17" s="3"/>
      <c r="L17" s="3"/>
      <c r="M17" s="3"/>
      <c r="N17" s="3"/>
      <c r="O17" s="3"/>
      <c r="P17" s="3"/>
      <c r="Q17" s="3"/>
      <c r="R17" s="3"/>
      <c r="S17"/>
      <c r="T17"/>
      <c r="U17"/>
      <c r="V17"/>
      <c r="W17"/>
      <c r="X17"/>
      <c r="Y17"/>
      <c r="Z17"/>
      <c r="AA17"/>
    </row>
    <row r="18" spans="1:27" ht="23.45" customHeight="1" x14ac:dyDescent="0.25">
      <c r="A18" s="182"/>
      <c r="B18" s="184"/>
      <c r="C18" s="186"/>
      <c r="D18" s="182" t="str">
        <f>IF('Spritzplan Fläche 2'!F18="","",'Spritzplan Fläche 2'!F18)</f>
        <v/>
      </c>
      <c r="E18" s="191"/>
      <c r="F18" s="190"/>
      <c r="G18" s="60" t="str">
        <f>IF('Spritzplan Fläche 2'!I18="","",'Spritzplan Fläche 2'!I18)</f>
        <v/>
      </c>
      <c r="H18" s="14" t="str">
        <f>IF('Spritzplan Fläche 2'!J18="","",'Spritzplan Fläche 2'!J18)</f>
        <v/>
      </c>
      <c r="I18" s="25" t="str">
        <f>IF('Spritzplan Fläche 2'!L18="","",'Spritzplan Fläche 2'!L18)</f>
        <v/>
      </c>
      <c r="J18" s="55" t="str">
        <f>IF('Spritzplan Fläche 2'!V18="","",'Spritzplan Fläche 2'!V18)</f>
        <v/>
      </c>
      <c r="K18" s="3"/>
      <c r="L18" s="3"/>
      <c r="M18" s="3"/>
      <c r="N18" s="3"/>
      <c r="O18" s="3"/>
      <c r="P18" s="3"/>
      <c r="Q18" s="3"/>
      <c r="R18" s="3"/>
      <c r="S18"/>
      <c r="T18"/>
      <c r="U18"/>
      <c r="V18"/>
      <c r="W18"/>
      <c r="X18"/>
      <c r="Y18"/>
      <c r="Z18"/>
      <c r="AA18"/>
    </row>
    <row r="19" spans="1:27" ht="23.45" customHeight="1" thickBot="1" x14ac:dyDescent="0.3">
      <c r="A19" s="183"/>
      <c r="B19" s="185"/>
      <c r="C19" s="187"/>
      <c r="D19" s="74" t="str">
        <f>IF('Spritzplan Fläche 2'!F19="","",'Spritzplan Fläche 2'!F19)</f>
        <v>EC</v>
      </c>
      <c r="E19" s="62">
        <f>IF('Spritzplan Fläche 2'!G19="","",'Spritzplan Fläche 2'!G19)</f>
        <v>0</v>
      </c>
      <c r="F19" s="63">
        <f>IF('Spritzplan Fläche 2'!H19="","",'Spritzplan Fläche 2'!H19)</f>
        <v>9</v>
      </c>
      <c r="G19" s="64" t="str">
        <f>IF('Spritzplan Fläche 2'!I19="","",'Spritzplan Fläche 2'!I19)</f>
        <v/>
      </c>
      <c r="H19" s="16" t="str">
        <f>IF('Spritzplan Fläche 2'!J19="","",'Spritzplan Fläche 2'!J19)</f>
        <v/>
      </c>
      <c r="I19" s="27" t="str">
        <f>IF('Spritzplan Fläche 2'!L19="","",'Spritzplan Fläche 2'!L19)</f>
        <v/>
      </c>
      <c r="J19" s="56" t="str">
        <f>IF('Spritzplan Fläche 2'!V19="","",'Spritzplan Fläche 2'!V19)</f>
        <v/>
      </c>
      <c r="K19" s="3"/>
      <c r="L19" s="3"/>
      <c r="M19" s="3"/>
      <c r="N19" s="3"/>
      <c r="O19" s="3"/>
      <c r="P19" s="3"/>
      <c r="Q19" s="3"/>
      <c r="R19" s="3"/>
      <c r="S19"/>
      <c r="T19"/>
      <c r="U19"/>
      <c r="V19"/>
      <c r="W19"/>
      <c r="X19"/>
      <c r="Y19"/>
      <c r="Z19"/>
      <c r="AA19"/>
    </row>
    <row r="20" spans="1:27" ht="23.45" customHeight="1" x14ac:dyDescent="0.25">
      <c r="A20" s="181" t="str">
        <f>IF('Spritzplan Fläche 2'!A20="","",'Spritzplan Fläche 2'!A20)</f>
        <v/>
      </c>
      <c r="B20" s="184" t="str">
        <f>IF('Spritzplan Fläche 2'!B20="","",'Spritzplan Fläche 2'!B20)</f>
        <v/>
      </c>
      <c r="C20" s="192" t="str">
        <f>IF('Spritzplan Fläche 2'!D20="","",'Spritzplan Fläche 2'!D20)</f>
        <v/>
      </c>
      <c r="D20" s="188" t="str">
        <f>IF('Spritzplan Fläche 2'!F20="","",'Spritzplan Fläche 2'!F20)</f>
        <v>1. Vor-
Blüte</v>
      </c>
      <c r="E20" s="189"/>
      <c r="F20" s="190"/>
      <c r="G20" s="59" t="str">
        <f>IF('Spritzplan Fläche 2'!I20="","",'Spritzplan Fläche 2'!I20)</f>
        <v/>
      </c>
      <c r="H20" s="12" t="str">
        <f>IF('Spritzplan Fläche 2'!J20="","",'Spritzplan Fläche 2'!J20)</f>
        <v/>
      </c>
      <c r="I20" s="23" t="str">
        <f>IF('Spritzplan Fläche 2'!L20="","",'Spritzplan Fläche 2'!L20)</f>
        <v/>
      </c>
      <c r="J20" s="54" t="str">
        <f>IF('Spritzplan Fläche 2'!V20="","",'Spritzplan Fläche 2'!V20)</f>
        <v/>
      </c>
      <c r="K20" s="3"/>
      <c r="L20" s="3"/>
      <c r="M20" s="3"/>
      <c r="N20" s="3"/>
      <c r="O20" s="3"/>
      <c r="P20" s="3"/>
      <c r="Q20" s="3"/>
      <c r="R20" s="3"/>
      <c r="S20"/>
      <c r="T20"/>
      <c r="U20"/>
      <c r="V20"/>
      <c r="W20"/>
      <c r="X20"/>
      <c r="Y20"/>
      <c r="Z20"/>
      <c r="AA20"/>
    </row>
    <row r="21" spans="1:27" ht="23.45" customHeight="1" x14ac:dyDescent="0.25">
      <c r="A21" s="182"/>
      <c r="B21" s="184"/>
      <c r="C21" s="186"/>
      <c r="D21" s="182"/>
      <c r="E21" s="191"/>
      <c r="F21" s="190"/>
      <c r="G21" s="60" t="str">
        <f>IF('Spritzplan Fläche 2'!I21="","",'Spritzplan Fläche 2'!I21)</f>
        <v/>
      </c>
      <c r="H21" s="14" t="str">
        <f>IF('Spritzplan Fläche 2'!J21="","",'Spritzplan Fläche 2'!J21)</f>
        <v/>
      </c>
      <c r="I21" s="25" t="str">
        <f>IF('Spritzplan Fläche 2'!L21="","",'Spritzplan Fläche 2'!L21)</f>
        <v/>
      </c>
      <c r="J21" s="55" t="str">
        <f>IF('Spritzplan Fläche 2'!V21="","",'Spritzplan Fläche 2'!V21)</f>
        <v/>
      </c>
      <c r="K21" s="3"/>
      <c r="L21" s="3"/>
      <c r="M21" s="3"/>
      <c r="N21" s="3"/>
      <c r="O21" s="3"/>
      <c r="P21" s="3"/>
      <c r="Q21" s="3"/>
      <c r="R21" s="3"/>
      <c r="S21"/>
      <c r="T21"/>
      <c r="U21"/>
      <c r="V21"/>
      <c r="W21"/>
      <c r="X21"/>
      <c r="Y21"/>
      <c r="Z21"/>
      <c r="AA21"/>
    </row>
    <row r="22" spans="1:27" ht="23.45" customHeight="1" x14ac:dyDescent="0.25">
      <c r="A22" s="182"/>
      <c r="B22" s="184"/>
      <c r="C22" s="186"/>
      <c r="D22" s="182" t="str">
        <f>IF('Spritzplan Fläche 2'!F22="","",'Spritzplan Fläche 2'!F22)</f>
        <v>3-5 Blatt</v>
      </c>
      <c r="E22" s="191"/>
      <c r="F22" s="190"/>
      <c r="G22" s="60" t="str">
        <f>IF('Spritzplan Fläche 2'!I22="","",'Spritzplan Fläche 2'!I22)</f>
        <v/>
      </c>
      <c r="H22" s="14" t="str">
        <f>IF('Spritzplan Fläche 2'!J22="","",'Spritzplan Fläche 2'!J22)</f>
        <v/>
      </c>
      <c r="I22" s="25" t="str">
        <f>IF('Spritzplan Fläche 2'!L22="","",'Spritzplan Fläche 2'!L22)</f>
        <v/>
      </c>
      <c r="J22" s="55" t="str">
        <f>IF('Spritzplan Fläche 2'!V22="","",'Spritzplan Fläche 2'!V22)</f>
        <v/>
      </c>
      <c r="K22" s="3"/>
      <c r="L22" s="3"/>
      <c r="M22" s="3"/>
      <c r="N22" s="3"/>
      <c r="O22" s="3"/>
      <c r="P22" s="3"/>
      <c r="Q22" s="3"/>
      <c r="R22" s="3"/>
      <c r="S22"/>
      <c r="T22"/>
      <c r="U22"/>
      <c r="V22"/>
      <c r="W22"/>
      <c r="X22"/>
      <c r="Y22"/>
      <c r="Z22"/>
      <c r="AA22"/>
    </row>
    <row r="23" spans="1:27" ht="23.45" customHeight="1" thickBot="1" x14ac:dyDescent="0.3">
      <c r="A23" s="183"/>
      <c r="B23" s="185"/>
      <c r="C23" s="187"/>
      <c r="D23" s="74" t="str">
        <f>IF('Spritzplan Fläche 2'!F23="","",'Spritzplan Fläche 2'!F23)</f>
        <v>EC</v>
      </c>
      <c r="E23" s="62">
        <f>IF('Spritzplan Fläche 2'!G23="","",'Spritzplan Fläche 2'!G23)</f>
        <v>13</v>
      </c>
      <c r="F23" s="63">
        <f>IF('Spritzplan Fläche 2'!H23="","",'Spritzplan Fläche 2'!H23)</f>
        <v>15</v>
      </c>
      <c r="G23" s="64" t="str">
        <f>IF('Spritzplan Fläche 2'!I23="","",'Spritzplan Fläche 2'!I23)</f>
        <v/>
      </c>
      <c r="H23" s="16" t="str">
        <f>IF('Spritzplan Fläche 2'!J23="","",'Spritzplan Fläche 2'!J23)</f>
        <v/>
      </c>
      <c r="I23" s="27" t="str">
        <f>IF('Spritzplan Fläche 2'!L23="","",'Spritzplan Fläche 2'!L23)</f>
        <v/>
      </c>
      <c r="J23" s="56" t="str">
        <f>IF('Spritzplan Fläche 2'!V23="","",'Spritzplan Fläche 2'!V23)</f>
        <v/>
      </c>
      <c r="K23" s="3"/>
      <c r="L23" s="3"/>
      <c r="M23" s="3"/>
      <c r="N23" s="3"/>
      <c r="O23" s="3"/>
      <c r="P23" s="3"/>
      <c r="Q23" s="3"/>
      <c r="R23" s="3"/>
      <c r="S23"/>
      <c r="T23"/>
      <c r="U23"/>
      <c r="V23"/>
      <c r="W23"/>
      <c r="X23"/>
      <c r="Y23"/>
      <c r="Z23"/>
      <c r="AA23"/>
    </row>
    <row r="24" spans="1:27" ht="23.45" customHeight="1" x14ac:dyDescent="0.25">
      <c r="A24" s="181" t="str">
        <f>IF('Spritzplan Fläche 2'!A24="","",'Spritzplan Fläche 2'!A24)</f>
        <v/>
      </c>
      <c r="B24" s="184" t="str">
        <f>IF('Spritzplan Fläche 2'!B24="","",'Spritzplan Fläche 2'!B24)</f>
        <v/>
      </c>
      <c r="C24" s="192" t="str">
        <f>IF('Spritzplan Fläche 2'!D24="","",'Spritzplan Fläche 2'!D24)</f>
        <v/>
      </c>
      <c r="D24" s="188" t="str">
        <f>IF('Spritzplan Fläche 2'!F24="","",'Spritzplan Fläche 2'!F24)</f>
        <v>2. Vor-
Blüte</v>
      </c>
      <c r="E24" s="189"/>
      <c r="F24" s="190"/>
      <c r="G24" s="59" t="str">
        <f>IF('Spritzplan Fläche 2'!I24="","",'Spritzplan Fläche 2'!I24)</f>
        <v/>
      </c>
      <c r="H24" s="12" t="str">
        <f>IF('Spritzplan Fläche 2'!J24="","",'Spritzplan Fläche 2'!J24)</f>
        <v/>
      </c>
      <c r="I24" s="23" t="str">
        <f>IF('Spritzplan Fläche 2'!L24="","",'Spritzplan Fläche 2'!L24)</f>
        <v/>
      </c>
      <c r="J24" s="54" t="str">
        <f>IF('Spritzplan Fläche 2'!V24="","",'Spritzplan Fläche 2'!V24)</f>
        <v/>
      </c>
      <c r="K24" s="3"/>
      <c r="L24" s="3"/>
      <c r="M24" s="3"/>
      <c r="N24" s="3"/>
      <c r="O24" s="3"/>
      <c r="P24" s="3"/>
      <c r="Q24" s="3"/>
      <c r="R24" s="3"/>
      <c r="S24"/>
      <c r="T24"/>
      <c r="U24"/>
      <c r="V24"/>
      <c r="W24"/>
      <c r="X24"/>
      <c r="Y24"/>
      <c r="Z24"/>
      <c r="AA24"/>
    </row>
    <row r="25" spans="1:27" ht="23.45" customHeight="1" x14ac:dyDescent="0.25">
      <c r="A25" s="182"/>
      <c r="B25" s="184"/>
      <c r="C25" s="186"/>
      <c r="D25" s="182"/>
      <c r="E25" s="191"/>
      <c r="F25" s="190"/>
      <c r="G25" s="60" t="str">
        <f>IF('Spritzplan Fläche 2'!I25="","",'Spritzplan Fläche 2'!I25)</f>
        <v/>
      </c>
      <c r="H25" s="14" t="str">
        <f>IF('Spritzplan Fläche 2'!J25="","",'Spritzplan Fläche 2'!J25)</f>
        <v/>
      </c>
      <c r="I25" s="25" t="str">
        <f>IF('Spritzplan Fläche 2'!L25="","",'Spritzplan Fläche 2'!L25)</f>
        <v/>
      </c>
      <c r="J25" s="55" t="str">
        <f>IF('Spritzplan Fläche 2'!V25="","",'Spritzplan Fläche 2'!V25)</f>
        <v/>
      </c>
      <c r="K25" s="3"/>
      <c r="L25" s="3"/>
      <c r="M25" s="3"/>
      <c r="N25" s="3"/>
      <c r="O25" s="3"/>
      <c r="P25" s="3"/>
      <c r="Q25" s="3"/>
      <c r="R25" s="3"/>
      <c r="S25"/>
      <c r="T25"/>
      <c r="U25"/>
      <c r="V25"/>
      <c r="W25"/>
      <c r="X25"/>
      <c r="Y25"/>
      <c r="Z25"/>
      <c r="AA25"/>
    </row>
    <row r="26" spans="1:27" ht="23.45" customHeight="1" x14ac:dyDescent="0.25">
      <c r="A26" s="182"/>
      <c r="B26" s="184"/>
      <c r="C26" s="186"/>
      <c r="D26" s="182" t="str">
        <f>IF('Spritzplan Fläche 2'!F26="","",'Spritzplan Fläche 2'!F26)</f>
        <v>Gescheine sichtbar</v>
      </c>
      <c r="E26" s="191"/>
      <c r="F26" s="190"/>
      <c r="G26" s="60" t="str">
        <f>IF('Spritzplan Fläche 2'!I26="","",'Spritzplan Fläche 2'!I26)</f>
        <v/>
      </c>
      <c r="H26" s="14" t="str">
        <f>IF('Spritzplan Fläche 2'!J26="","",'Spritzplan Fläche 2'!J26)</f>
        <v/>
      </c>
      <c r="I26" s="25" t="str">
        <f>IF('Spritzplan Fläche 2'!L26="","",'Spritzplan Fläche 2'!L26)</f>
        <v/>
      </c>
      <c r="J26" s="55" t="str">
        <f>IF('Spritzplan Fläche 2'!V26="","",'Spritzplan Fläche 2'!V26)</f>
        <v/>
      </c>
      <c r="K26" s="3"/>
      <c r="L26" s="3"/>
      <c r="M26" s="3"/>
      <c r="N26" s="3"/>
      <c r="O26" s="3"/>
      <c r="P26" s="3"/>
      <c r="Q26" s="3"/>
      <c r="R26" s="3"/>
      <c r="S26"/>
      <c r="T26"/>
      <c r="U26"/>
      <c r="V26"/>
      <c r="W26"/>
      <c r="X26"/>
      <c r="Y26"/>
      <c r="Z26"/>
      <c r="AA26"/>
    </row>
    <row r="27" spans="1:27" ht="23.45" customHeight="1" thickBot="1" x14ac:dyDescent="0.3">
      <c r="A27" s="183"/>
      <c r="B27" s="185"/>
      <c r="C27" s="187"/>
      <c r="D27" s="74" t="str">
        <f>IF('Spritzplan Fläche 2'!F27="","",'Spritzplan Fläche 2'!F27)</f>
        <v>EC</v>
      </c>
      <c r="E27" s="62">
        <f>IF('Spritzplan Fläche 2'!G27="","",'Spritzplan Fläche 2'!G27)</f>
        <v>53</v>
      </c>
      <c r="F27" s="63">
        <f>IF('Spritzplan Fläche 2'!H27="","",'Spritzplan Fläche 2'!H27)</f>
        <v>55</v>
      </c>
      <c r="G27" s="60" t="str">
        <f>IF('Spritzplan Fläche 2'!I27="","",'Spritzplan Fläche 2'!I27)</f>
        <v/>
      </c>
      <c r="H27" s="16" t="str">
        <f>IF('Spritzplan Fläche 2'!J27="","",'Spritzplan Fläche 2'!J27)</f>
        <v/>
      </c>
      <c r="I27" s="27" t="str">
        <f>IF('Spritzplan Fläche 2'!L27="","",'Spritzplan Fläche 2'!L27)</f>
        <v/>
      </c>
      <c r="J27" s="56" t="str">
        <f>IF('Spritzplan Fläche 2'!V27="","",'Spritzplan Fläche 2'!V27)</f>
        <v/>
      </c>
      <c r="K27" s="3"/>
      <c r="L27" s="3"/>
      <c r="M27" s="3"/>
      <c r="N27" s="3"/>
      <c r="O27" s="3"/>
      <c r="P27" s="3"/>
      <c r="Q27" s="3"/>
      <c r="R27" s="3"/>
      <c r="S27"/>
      <c r="T27"/>
      <c r="U27"/>
      <c r="V27"/>
      <c r="W27"/>
      <c r="X27"/>
      <c r="Y27"/>
      <c r="Z27"/>
      <c r="AA27"/>
    </row>
    <row r="28" spans="1:27" ht="23.45" customHeight="1" x14ac:dyDescent="0.25">
      <c r="A28" s="181" t="str">
        <f>IF('Spritzplan Fläche 2'!A28="","",'Spritzplan Fläche 2'!A28)</f>
        <v/>
      </c>
      <c r="B28" s="184" t="str">
        <f>IF('Spritzplan Fläche 2'!B28="","",'Spritzplan Fläche 2'!B28)</f>
        <v/>
      </c>
      <c r="C28" s="192" t="str">
        <f>IF('Spritzplan Fläche 2'!D28="","",'Spritzplan Fläche 2'!D28)</f>
        <v/>
      </c>
      <c r="D28" s="188" t="str">
        <f>IF('Spritzplan Fläche 2'!F28="","",'Spritzplan Fläche 2'!F28)</f>
        <v>Letzte
Vorblüte</v>
      </c>
      <c r="E28" s="189"/>
      <c r="F28" s="190"/>
      <c r="G28" s="59" t="str">
        <f>IF('Spritzplan Fläche 2'!I28="","",'Spritzplan Fläche 2'!I28)</f>
        <v/>
      </c>
      <c r="H28" s="12" t="str">
        <f>IF('Spritzplan Fläche 2'!J28="","",'Spritzplan Fläche 2'!J28)</f>
        <v/>
      </c>
      <c r="I28" s="23" t="str">
        <f>IF('Spritzplan Fläche 2'!L28="","",'Spritzplan Fläche 2'!L28)</f>
        <v/>
      </c>
      <c r="J28" s="54" t="str">
        <f>IF('Spritzplan Fläche 2'!V28="","",'Spritzplan Fläche 2'!V28)</f>
        <v/>
      </c>
      <c r="K28" s="3"/>
      <c r="L28" s="3"/>
      <c r="M28" s="3"/>
      <c r="N28" s="3"/>
      <c r="O28" s="3"/>
      <c r="P28" s="3"/>
      <c r="Q28" s="3"/>
      <c r="R28" s="3"/>
      <c r="S28"/>
      <c r="T28"/>
      <c r="U28"/>
      <c r="V28"/>
      <c r="W28"/>
      <c r="X28"/>
      <c r="Y28"/>
      <c r="Z28"/>
      <c r="AA28"/>
    </row>
    <row r="29" spans="1:27" ht="23.45" customHeight="1" x14ac:dyDescent="0.25">
      <c r="A29" s="182"/>
      <c r="B29" s="184"/>
      <c r="C29" s="186"/>
      <c r="D29" s="182"/>
      <c r="E29" s="191"/>
      <c r="F29" s="190"/>
      <c r="G29" s="60" t="str">
        <f>IF('Spritzplan Fläche 2'!I29="","",'Spritzplan Fläche 2'!I29)</f>
        <v/>
      </c>
      <c r="H29" s="14" t="str">
        <f>IF('Spritzplan Fläche 2'!J29="","",'Spritzplan Fläche 2'!J29)</f>
        <v/>
      </c>
      <c r="I29" s="25" t="str">
        <f>IF('Spritzplan Fläche 2'!L29="","",'Spritzplan Fläche 2'!L29)</f>
        <v/>
      </c>
      <c r="J29" s="55" t="str">
        <f>IF('Spritzplan Fläche 2'!V29="","",'Spritzplan Fläche 2'!V29)</f>
        <v/>
      </c>
      <c r="K29" s="3"/>
      <c r="L29" s="3"/>
      <c r="M29" s="3"/>
      <c r="N29" s="3"/>
      <c r="O29" s="3"/>
      <c r="P29" s="3"/>
      <c r="Q29" s="3"/>
      <c r="R29" s="3"/>
      <c r="S29"/>
      <c r="T29"/>
      <c r="U29"/>
      <c r="V29"/>
      <c r="W29"/>
      <c r="X29"/>
      <c r="Y29"/>
      <c r="Z29"/>
      <c r="AA29"/>
    </row>
    <row r="30" spans="1:27" ht="23.45" customHeight="1" x14ac:dyDescent="0.25">
      <c r="A30" s="182"/>
      <c r="B30" s="184"/>
      <c r="C30" s="186"/>
      <c r="D30" s="182" t="str">
        <f>IF('Spritzplan Fläche 2'!F30="","",'Spritzplan Fläche 2'!F30)</f>
        <v/>
      </c>
      <c r="E30" s="191"/>
      <c r="F30" s="190"/>
      <c r="G30" s="60" t="str">
        <f>IF('Spritzplan Fläche 2'!I30="","",'Spritzplan Fläche 2'!I30)</f>
        <v/>
      </c>
      <c r="H30" s="14" t="str">
        <f>IF('Spritzplan Fläche 2'!J30="","",'Spritzplan Fläche 2'!J30)</f>
        <v/>
      </c>
      <c r="I30" s="25" t="str">
        <f>IF('Spritzplan Fläche 2'!L30="","",'Spritzplan Fläche 2'!L30)</f>
        <v/>
      </c>
      <c r="J30" s="55" t="str">
        <f>IF('Spritzplan Fläche 2'!V30="","",'Spritzplan Fläche 2'!V30)</f>
        <v/>
      </c>
      <c r="K30" s="3"/>
      <c r="L30" s="3"/>
      <c r="M30" s="3"/>
      <c r="N30" s="3"/>
      <c r="O30" s="3"/>
      <c r="P30" s="3"/>
      <c r="Q30" s="3"/>
      <c r="R30" s="3"/>
      <c r="S30"/>
      <c r="T30"/>
      <c r="U30"/>
      <c r="V30"/>
      <c r="W30"/>
      <c r="X30"/>
      <c r="Y30"/>
      <c r="Z30"/>
      <c r="AA30"/>
    </row>
    <row r="31" spans="1:27" ht="23.45" customHeight="1" thickBot="1" x14ac:dyDescent="0.3">
      <c r="A31" s="183"/>
      <c r="B31" s="185"/>
      <c r="C31" s="187"/>
      <c r="D31" s="74" t="str">
        <f>IF('Spritzplan Fläche 2'!F31="","",'Spritzplan Fläche 2'!F31)</f>
        <v>EC</v>
      </c>
      <c r="E31" s="62">
        <f>IF('Spritzplan Fläche 2'!G31="","",'Spritzplan Fläche 2'!G31)</f>
        <v>57</v>
      </c>
      <c r="F31" s="63">
        <f>IF('Spritzplan Fläche 2'!H31="","",'Spritzplan Fläche 2'!H31)</f>
        <v>60</v>
      </c>
      <c r="G31" s="60" t="str">
        <f>IF('Spritzplan Fläche 2'!I31="","",'Spritzplan Fläche 2'!I31)</f>
        <v/>
      </c>
      <c r="H31" s="16" t="str">
        <f>IF('Spritzplan Fläche 2'!J31="","",'Spritzplan Fläche 2'!J31)</f>
        <v/>
      </c>
      <c r="I31" s="29" t="str">
        <f>IF('Spritzplan Fläche 2'!L31="","",'Spritzplan Fläche 2'!L31)</f>
        <v/>
      </c>
      <c r="J31" s="56" t="str">
        <f>IF('Spritzplan Fläche 2'!V31="","",'Spritzplan Fläche 2'!V31)</f>
        <v/>
      </c>
      <c r="K31" s="3"/>
      <c r="L31" s="3"/>
      <c r="M31" s="3"/>
      <c r="N31" s="3"/>
      <c r="O31" s="3"/>
      <c r="P31" s="3"/>
      <c r="Q31" s="3"/>
      <c r="R31" s="3"/>
      <c r="S31"/>
      <c r="T31"/>
      <c r="U31"/>
      <c r="V31"/>
      <c r="W31"/>
      <c r="X31"/>
      <c r="Y31"/>
      <c r="Z31"/>
      <c r="AA31"/>
    </row>
    <row r="32" spans="1:27" ht="23.45" customHeight="1" x14ac:dyDescent="0.25">
      <c r="A32" s="181" t="str">
        <f>IF('Spritzplan Fläche 2'!A32="","",'Spritzplan Fläche 2'!A32)</f>
        <v/>
      </c>
      <c r="B32" s="184" t="str">
        <f>IF('Spritzplan Fläche 2'!B32="","",'Spritzplan Fläche 2'!B32)</f>
        <v/>
      </c>
      <c r="C32" s="192" t="str">
        <f>IF('Spritzplan Fläche 2'!D32="","",'Spritzplan Fläche 2'!D32)</f>
        <v/>
      </c>
      <c r="D32" s="188" t="str">
        <f>IF('Spritzplan Fläche 2'!F32="","",'Spritzplan Fläche 2'!F32)</f>
        <v>Abgehende
Blüte</v>
      </c>
      <c r="E32" s="189"/>
      <c r="F32" s="190"/>
      <c r="G32" s="59" t="str">
        <f>IF('Spritzplan Fläche 2'!I32="","",'Spritzplan Fläche 2'!I32)</f>
        <v/>
      </c>
      <c r="H32" s="12" t="str">
        <f>IF('Spritzplan Fläche 2'!J32="","",'Spritzplan Fläche 2'!J32)</f>
        <v/>
      </c>
      <c r="I32" s="11" t="str">
        <f>IF('Spritzplan Fläche 2'!L32="","",'Spritzplan Fläche 2'!L32)</f>
        <v/>
      </c>
      <c r="J32" s="54" t="str">
        <f>IF('Spritzplan Fläche 2'!V32="","",'Spritzplan Fläche 2'!V32)</f>
        <v/>
      </c>
      <c r="K32" s="3"/>
      <c r="L32" s="3"/>
      <c r="M32" s="3"/>
      <c r="N32" s="3"/>
      <c r="O32" s="3"/>
      <c r="P32" s="3"/>
      <c r="Q32" s="3"/>
      <c r="R32" s="3"/>
      <c r="S32"/>
      <c r="T32"/>
      <c r="U32"/>
      <c r="V32"/>
      <c r="W32"/>
      <c r="X32"/>
      <c r="Y32"/>
      <c r="Z32"/>
      <c r="AA32"/>
    </row>
    <row r="33" spans="1:27" ht="23.45" customHeight="1" x14ac:dyDescent="0.25">
      <c r="A33" s="182"/>
      <c r="B33" s="184"/>
      <c r="C33" s="186"/>
      <c r="D33" s="182"/>
      <c r="E33" s="191"/>
      <c r="F33" s="190"/>
      <c r="G33" s="60" t="str">
        <f>IF('Spritzplan Fläche 2'!I33="","",'Spritzplan Fläche 2'!I33)</f>
        <v/>
      </c>
      <c r="H33" s="14" t="str">
        <f>IF('Spritzplan Fläche 2'!J33="","",'Spritzplan Fläche 2'!J33)</f>
        <v/>
      </c>
      <c r="I33" s="13" t="str">
        <f>IF('Spritzplan Fläche 2'!L33="","",'Spritzplan Fläche 2'!L33)</f>
        <v/>
      </c>
      <c r="J33" s="55" t="str">
        <f>IF('Spritzplan Fläche 2'!V33="","",'Spritzplan Fläche 2'!V33)</f>
        <v/>
      </c>
      <c r="K33" s="3"/>
      <c r="L33" s="3"/>
      <c r="M33" s="3"/>
      <c r="N33" s="3"/>
      <c r="O33" s="3"/>
      <c r="P33" s="3"/>
      <c r="Q33" s="3"/>
      <c r="R33" s="3"/>
      <c r="S33"/>
      <c r="T33"/>
      <c r="U33"/>
      <c r="V33"/>
      <c r="W33"/>
      <c r="X33"/>
      <c r="Y33"/>
      <c r="Z33"/>
      <c r="AA33"/>
    </row>
    <row r="34" spans="1:27" ht="23.45" customHeight="1" x14ac:dyDescent="0.25">
      <c r="A34" s="182"/>
      <c r="B34" s="184"/>
      <c r="C34" s="186"/>
      <c r="D34" s="182" t="str">
        <f>IF('Spritzplan Fläche 2'!F34="","",'Spritzplan Fläche 2'!F34)</f>
        <v/>
      </c>
      <c r="E34" s="191"/>
      <c r="F34" s="190"/>
      <c r="G34" s="60" t="str">
        <f>IF('Spritzplan Fläche 2'!I34="","",'Spritzplan Fläche 2'!I34)</f>
        <v/>
      </c>
      <c r="H34" s="14" t="str">
        <f>IF('Spritzplan Fläche 2'!J34="","",'Spritzplan Fläche 2'!J34)</f>
        <v/>
      </c>
      <c r="I34" s="13" t="str">
        <f>IF('Spritzplan Fläche 2'!L34="","",'Spritzplan Fläche 2'!L34)</f>
        <v/>
      </c>
      <c r="J34" s="55" t="str">
        <f>IF('Spritzplan Fläche 2'!V34="","",'Spritzplan Fläche 2'!V34)</f>
        <v/>
      </c>
      <c r="K34" s="3"/>
      <c r="L34" s="3"/>
      <c r="M34" s="3"/>
      <c r="N34" s="3"/>
      <c r="O34" s="3"/>
      <c r="P34" s="3"/>
      <c r="Q34" s="3"/>
      <c r="R34" s="3"/>
      <c r="S34"/>
      <c r="T34"/>
      <c r="U34"/>
      <c r="V34"/>
      <c r="W34"/>
      <c r="X34"/>
      <c r="Y34"/>
      <c r="Z34"/>
      <c r="AA34"/>
    </row>
    <row r="35" spans="1:27" ht="23.45" customHeight="1" thickBot="1" x14ac:dyDescent="0.3">
      <c r="A35" s="183"/>
      <c r="B35" s="185"/>
      <c r="C35" s="187"/>
      <c r="D35" s="74" t="str">
        <f>IF('Spritzplan Fläche 2'!F35="","",'Spritzplan Fläche 2'!F35)</f>
        <v>EC</v>
      </c>
      <c r="E35" s="62">
        <f>IF('Spritzplan Fläche 2'!G35="","",'Spritzplan Fläche 2'!G35)</f>
        <v>61</v>
      </c>
      <c r="F35" s="63">
        <f>IF('Spritzplan Fläche 2'!H35="","",'Spritzplan Fläche 2'!H35)</f>
        <v>71</v>
      </c>
      <c r="G35" s="64" t="str">
        <f>IF('Spritzplan Fläche 2'!I35="","",'Spritzplan Fläche 2'!I35)</f>
        <v/>
      </c>
      <c r="H35" s="16" t="str">
        <f>IF('Spritzplan Fläche 2'!J35="","",'Spritzplan Fläche 2'!J35)</f>
        <v/>
      </c>
      <c r="I35" s="15" t="str">
        <f>IF('Spritzplan Fläche 2'!L35="","",'Spritzplan Fläche 2'!L35)</f>
        <v/>
      </c>
      <c r="J35" s="56" t="str">
        <f>IF('Spritzplan Fläche 2'!V35="","",'Spritzplan Fläche 2'!V35)</f>
        <v/>
      </c>
      <c r="K35" s="3"/>
      <c r="L35" s="3"/>
      <c r="M35" s="3"/>
      <c r="N35" s="3"/>
      <c r="O35" s="3"/>
      <c r="P35" s="3"/>
      <c r="Q35" s="3"/>
      <c r="R35" s="3"/>
      <c r="S35"/>
      <c r="T35"/>
      <c r="U35"/>
      <c r="V35"/>
      <c r="W35"/>
      <c r="X35"/>
      <c r="Y35"/>
      <c r="Z35"/>
      <c r="AA35"/>
    </row>
    <row r="36" spans="1:27" ht="23.45" customHeight="1" x14ac:dyDescent="0.25">
      <c r="A36" s="181" t="str">
        <f>IF('Spritzplan Fläche 2'!A36="","",'Spritzplan Fläche 2'!A36)</f>
        <v/>
      </c>
      <c r="B36" s="184" t="str">
        <f>IF('Spritzplan Fläche 2'!B36="","",'Spritzplan Fläche 2'!B36)</f>
        <v/>
      </c>
      <c r="C36" s="192" t="str">
        <f>IF('Spritzplan Fläche 2'!D36="","",'Spritzplan Fläche 2'!D36)</f>
        <v/>
      </c>
      <c r="D36" s="188" t="str">
        <f>IF('Spritzplan Fläche 2'!F36="","",'Spritzplan Fläche 2'!F36)</f>
        <v>Nachblüte
(Schrotkorn -</v>
      </c>
      <c r="E36" s="189"/>
      <c r="F36" s="190"/>
      <c r="G36" s="59" t="str">
        <f>IF('Spritzplan Fläche 2'!I36="","",'Spritzplan Fläche 2'!I36)</f>
        <v/>
      </c>
      <c r="H36" s="12" t="str">
        <f>IF('Spritzplan Fläche 2'!J36="","",'Spritzplan Fläche 2'!J36)</f>
        <v/>
      </c>
      <c r="I36" s="11" t="str">
        <f>IF('Spritzplan Fläche 2'!L36="","",'Spritzplan Fläche 2'!L36)</f>
        <v/>
      </c>
      <c r="J36" s="54" t="str">
        <f>IF('Spritzplan Fläche 2'!V36="","",'Spritzplan Fläche 2'!V36)</f>
        <v/>
      </c>
      <c r="K36" s="3"/>
      <c r="L36" s="3"/>
      <c r="M36" s="3"/>
      <c r="N36" s="3"/>
      <c r="O36" s="3"/>
      <c r="P36" s="3"/>
      <c r="Q36" s="3"/>
      <c r="R36" s="3"/>
      <c r="S36"/>
      <c r="T36"/>
      <c r="U36"/>
      <c r="V36"/>
      <c r="W36"/>
      <c r="X36"/>
      <c r="Y36"/>
      <c r="Z36"/>
      <c r="AA36"/>
    </row>
    <row r="37" spans="1:27" ht="23.45" customHeight="1" x14ac:dyDescent="0.25">
      <c r="A37" s="182"/>
      <c r="B37" s="184"/>
      <c r="C37" s="186"/>
      <c r="D37" s="182"/>
      <c r="E37" s="191"/>
      <c r="F37" s="190"/>
      <c r="G37" s="60" t="str">
        <f>IF('Spritzplan Fläche 2'!I37="","",'Spritzplan Fläche 2'!I37)</f>
        <v/>
      </c>
      <c r="H37" s="14" t="str">
        <f>IF('Spritzplan Fläche 2'!J37="","",'Spritzplan Fläche 2'!J37)</f>
        <v/>
      </c>
      <c r="I37" s="13" t="str">
        <f>IF('Spritzplan Fläche 2'!L37="","",'Spritzplan Fläche 2'!L37)</f>
        <v/>
      </c>
      <c r="J37" s="55" t="str">
        <f>IF('Spritzplan Fläche 2'!V37="","",'Spritzplan Fläche 2'!V37)</f>
        <v/>
      </c>
      <c r="K37" s="3"/>
      <c r="L37" s="3"/>
      <c r="M37" s="3"/>
      <c r="N37" s="3"/>
      <c r="O37" s="3"/>
      <c r="P37" s="3"/>
      <c r="Q37" s="3"/>
      <c r="R37" s="3"/>
      <c r="S37"/>
      <c r="T37"/>
      <c r="U37"/>
      <c r="V37"/>
      <c r="W37"/>
      <c r="X37"/>
      <c r="Y37"/>
      <c r="Z37"/>
      <c r="AA37"/>
    </row>
    <row r="38" spans="1:27" ht="23.45" customHeight="1" x14ac:dyDescent="0.25">
      <c r="A38" s="182"/>
      <c r="B38" s="184"/>
      <c r="C38" s="186"/>
      <c r="D38" s="182" t="str">
        <f>IF('Spritzplan Fläche 2'!F38="","",'Spritzplan Fläche 2'!F38)</f>
        <v>Erbsengr.)</v>
      </c>
      <c r="E38" s="191"/>
      <c r="F38" s="190"/>
      <c r="G38" s="60" t="str">
        <f>IF('Spritzplan Fläche 2'!I38="","",'Spritzplan Fläche 2'!I38)</f>
        <v/>
      </c>
      <c r="H38" s="14" t="str">
        <f>IF('Spritzplan Fläche 2'!J38="","",'Spritzplan Fläche 2'!J38)</f>
        <v/>
      </c>
      <c r="I38" s="13" t="str">
        <f>IF('Spritzplan Fläche 2'!L38="","",'Spritzplan Fläche 2'!L38)</f>
        <v/>
      </c>
      <c r="J38" s="55" t="str">
        <f>IF('Spritzplan Fläche 2'!V38="","",'Spritzplan Fläche 2'!V38)</f>
        <v/>
      </c>
      <c r="K38" s="3"/>
      <c r="L38" s="3"/>
      <c r="M38" s="3"/>
      <c r="N38" s="3"/>
      <c r="O38" s="3"/>
      <c r="P38" s="3"/>
      <c r="Q38" s="3"/>
      <c r="R38" s="3"/>
      <c r="S38"/>
      <c r="T38"/>
      <c r="U38"/>
      <c r="V38"/>
      <c r="W38"/>
      <c r="X38"/>
      <c r="Y38"/>
      <c r="Z38"/>
      <c r="AA38"/>
    </row>
    <row r="39" spans="1:27" ht="23.45" customHeight="1" thickBot="1" x14ac:dyDescent="0.3">
      <c r="A39" s="183"/>
      <c r="B39" s="185"/>
      <c r="C39" s="187"/>
      <c r="D39" s="74" t="str">
        <f>IF('Spritzplan Fläche 2'!F39="","",'Spritzplan Fläche 2'!F39)</f>
        <v>EC</v>
      </c>
      <c r="E39" s="62">
        <f>IF('Spritzplan Fläche 2'!G39="","",'Spritzplan Fläche 2'!G39)</f>
        <v>73</v>
      </c>
      <c r="F39" s="63">
        <f>IF('Spritzplan Fläche 2'!H39="","",'Spritzplan Fläche 2'!H39)</f>
        <v>75</v>
      </c>
      <c r="G39" s="64" t="str">
        <f>IF('Spritzplan Fläche 2'!I39="","",'Spritzplan Fläche 2'!I39)</f>
        <v/>
      </c>
      <c r="H39" s="16" t="str">
        <f>IF('Spritzplan Fläche 2'!J39="","",'Spritzplan Fläche 2'!J39)</f>
        <v/>
      </c>
      <c r="I39" s="15" t="str">
        <f>IF('Spritzplan Fläche 2'!L39="","",'Spritzplan Fläche 2'!L39)</f>
        <v/>
      </c>
      <c r="J39" s="56" t="str">
        <f>IF('Spritzplan Fläche 2'!V39="","",'Spritzplan Fläche 2'!V39)</f>
        <v/>
      </c>
      <c r="K39" s="3"/>
      <c r="L39" s="3"/>
      <c r="M39" s="3"/>
      <c r="N39" s="3"/>
      <c r="O39" s="3"/>
      <c r="P39" s="3"/>
      <c r="Q39" s="3"/>
      <c r="R39" s="3"/>
      <c r="S39"/>
      <c r="T39"/>
      <c r="U39"/>
      <c r="V39"/>
      <c r="W39"/>
      <c r="X39"/>
      <c r="Y39"/>
      <c r="Z39"/>
      <c r="AA39"/>
    </row>
    <row r="40" spans="1:27" ht="23.45" customHeight="1" x14ac:dyDescent="0.25">
      <c r="A40" s="181" t="str">
        <f>IF('Spritzplan Fläche 2'!A40="","",'Spritzplan Fläche 2'!A40)</f>
        <v/>
      </c>
      <c r="B40" s="184" t="str">
        <f>IF('Spritzplan Fläche 2'!B40="","",'Spritzplan Fläche 2'!B40)</f>
        <v/>
      </c>
      <c r="C40" s="192" t="str">
        <f>IF('Spritzplan Fläche 2'!D40="","",'Spritzplan Fläche 2'!D40)</f>
        <v/>
      </c>
      <c r="D40" s="188" t="str">
        <f>IF('Spritzplan Fläche 2'!F40="","",'Spritzplan Fläche 2'!F40)</f>
        <v>Trauben-
schluss</v>
      </c>
      <c r="E40" s="189"/>
      <c r="F40" s="190"/>
      <c r="G40" s="59" t="str">
        <f>IF('Spritzplan Fläche 2'!I40="","",'Spritzplan Fläche 2'!I40)</f>
        <v/>
      </c>
      <c r="H40" s="12" t="str">
        <f>IF('Spritzplan Fläche 2'!J40="","",'Spritzplan Fläche 2'!J40)</f>
        <v/>
      </c>
      <c r="I40" s="11" t="str">
        <f>IF('Spritzplan Fläche 2'!L40="","",'Spritzplan Fläche 2'!L40)</f>
        <v/>
      </c>
      <c r="J40" s="54" t="str">
        <f>IF('Spritzplan Fläche 2'!V40="","",'Spritzplan Fläche 2'!V40)</f>
        <v/>
      </c>
      <c r="K40" s="3"/>
      <c r="L40" s="3"/>
      <c r="M40" s="3"/>
      <c r="N40" s="3"/>
      <c r="O40" s="3"/>
      <c r="P40" s="3"/>
      <c r="Q40" s="3"/>
      <c r="R40" s="3"/>
      <c r="S40"/>
      <c r="T40"/>
      <c r="U40"/>
      <c r="V40"/>
      <c r="W40"/>
      <c r="X40"/>
      <c r="Y40"/>
      <c r="Z40"/>
      <c r="AA40"/>
    </row>
    <row r="41" spans="1:27" ht="23.45" customHeight="1" x14ac:dyDescent="0.25">
      <c r="A41" s="182"/>
      <c r="B41" s="184"/>
      <c r="C41" s="186"/>
      <c r="D41" s="182"/>
      <c r="E41" s="191"/>
      <c r="F41" s="190"/>
      <c r="G41" s="60" t="str">
        <f>IF('Spritzplan Fläche 2'!I41="","",'Spritzplan Fläche 2'!I41)</f>
        <v/>
      </c>
      <c r="H41" s="14" t="str">
        <f>IF('Spritzplan Fläche 2'!J41="","",'Spritzplan Fläche 2'!J41)</f>
        <v/>
      </c>
      <c r="I41" s="13" t="str">
        <f>IF('Spritzplan Fläche 2'!L41="","",'Spritzplan Fläche 2'!L41)</f>
        <v/>
      </c>
      <c r="J41" s="55" t="str">
        <f>IF('Spritzplan Fläche 2'!V41="","",'Spritzplan Fläche 2'!V41)</f>
        <v/>
      </c>
      <c r="K41" s="3"/>
      <c r="L41" s="3"/>
      <c r="M41" s="3"/>
      <c r="N41" s="3"/>
      <c r="O41" s="3"/>
      <c r="P41" s="3"/>
      <c r="Q41" s="3"/>
      <c r="R41" s="3"/>
      <c r="S41"/>
      <c r="T41"/>
      <c r="U41"/>
      <c r="V41"/>
      <c r="W41"/>
      <c r="X41"/>
      <c r="Y41"/>
      <c r="Z41"/>
      <c r="AA41"/>
    </row>
    <row r="42" spans="1:27" ht="23.45" customHeight="1" x14ac:dyDescent="0.25">
      <c r="A42" s="182"/>
      <c r="B42" s="184"/>
      <c r="C42" s="186"/>
      <c r="D42" s="182" t="str">
        <f>IF('Spritzplan Fläche 2'!F42="","",'Spritzplan Fläche 2'!F42)</f>
        <v/>
      </c>
      <c r="E42" s="191"/>
      <c r="F42" s="190"/>
      <c r="G42" s="60" t="str">
        <f>IF('Spritzplan Fläche 2'!I42="","",'Spritzplan Fläche 2'!I42)</f>
        <v/>
      </c>
      <c r="H42" s="14" t="str">
        <f>IF('Spritzplan Fläche 2'!J42="","",'Spritzplan Fläche 2'!J42)</f>
        <v/>
      </c>
      <c r="I42" s="13" t="str">
        <f>IF('Spritzplan Fläche 2'!L42="","",'Spritzplan Fläche 2'!L42)</f>
        <v/>
      </c>
      <c r="J42" s="55" t="str">
        <f>IF('Spritzplan Fläche 2'!V42="","",'Spritzplan Fläche 2'!V42)</f>
        <v/>
      </c>
      <c r="K42" s="3"/>
      <c r="L42" s="3"/>
      <c r="M42" s="3"/>
      <c r="N42" s="3"/>
      <c r="O42" s="3"/>
      <c r="P42" s="3"/>
      <c r="Q42" s="3"/>
      <c r="R42" s="3"/>
      <c r="S42"/>
      <c r="T42"/>
      <c r="U42"/>
      <c r="V42"/>
      <c r="W42"/>
      <c r="X42"/>
      <c r="Y42"/>
      <c r="Z42"/>
      <c r="AA42"/>
    </row>
    <row r="43" spans="1:27" ht="23.45" customHeight="1" thickBot="1" x14ac:dyDescent="0.3">
      <c r="A43" s="183"/>
      <c r="B43" s="185"/>
      <c r="C43" s="187"/>
      <c r="D43" s="74" t="str">
        <f>IF('Spritzplan Fläche 2'!F43="","",'Spritzplan Fläche 2'!F43)</f>
        <v>EC</v>
      </c>
      <c r="E43" s="62">
        <f>IF('Spritzplan Fläche 2'!G43="","",'Spritzplan Fläche 2'!G43)</f>
        <v>77</v>
      </c>
      <c r="F43" s="63">
        <f>IF('Spritzplan Fläche 2'!H43="","",'Spritzplan Fläche 2'!H43)</f>
        <v>79</v>
      </c>
      <c r="G43" s="64" t="str">
        <f>IF('Spritzplan Fläche 2'!I43="","",'Spritzplan Fläche 2'!I43)</f>
        <v/>
      </c>
      <c r="H43" s="16" t="str">
        <f>IF('Spritzplan Fläche 2'!J43="","",'Spritzplan Fläche 2'!J43)</f>
        <v/>
      </c>
      <c r="I43" s="15" t="str">
        <f>IF('Spritzplan Fläche 2'!L43="","",'Spritzplan Fläche 2'!L43)</f>
        <v/>
      </c>
      <c r="J43" s="56" t="str">
        <f>IF('Spritzplan Fläche 2'!V43="","",'Spritzplan Fläche 2'!V43)</f>
        <v/>
      </c>
      <c r="K43" s="3"/>
      <c r="L43" s="3"/>
      <c r="M43" s="3"/>
      <c r="N43" s="3"/>
      <c r="O43" s="3"/>
      <c r="P43" s="3"/>
      <c r="Q43" s="3"/>
      <c r="R43" s="3"/>
      <c r="S43"/>
      <c r="T43"/>
      <c r="U43"/>
      <c r="V43"/>
      <c r="W43"/>
      <c r="X43"/>
      <c r="Y43"/>
      <c r="Z43"/>
      <c r="AA43"/>
    </row>
    <row r="44" spans="1:27" ht="23.45" customHeight="1" x14ac:dyDescent="0.25">
      <c r="A44" s="181" t="str">
        <f>IF('Spritzplan Fläche 2'!A44="","",'Spritzplan Fläche 2'!A44)</f>
        <v/>
      </c>
      <c r="B44" s="184" t="str">
        <f>IF('Spritzplan Fläche 2'!B44="","",'Spritzplan Fläche 2'!B44)</f>
        <v/>
      </c>
      <c r="C44" s="192" t="str">
        <f>IF('Spritzplan Fläche 2'!D44="","",'Spritzplan Fläche 2'!D44)</f>
        <v/>
      </c>
      <c r="D44" s="188" t="str">
        <f>IF('Spritzplan Fläche 2'!F44="","",'Spritzplan Fläche 2'!F44)</f>
        <v>Reife-
beginn</v>
      </c>
      <c r="E44" s="189"/>
      <c r="F44" s="190"/>
      <c r="G44" s="59" t="str">
        <f>IF('Spritzplan Fläche 2'!I44="","",'Spritzplan Fläche 2'!I44)</f>
        <v/>
      </c>
      <c r="H44" s="12" t="str">
        <f>IF('Spritzplan Fläche 2'!J44="","",'Spritzplan Fläche 2'!J44)</f>
        <v/>
      </c>
      <c r="I44" s="11" t="str">
        <f>IF('Spritzplan Fläche 2'!L44="","",'Spritzplan Fläche 2'!L44)</f>
        <v/>
      </c>
      <c r="J44" s="54" t="str">
        <f>IF('Spritzplan Fläche 2'!V44="","",'Spritzplan Fläche 2'!V44)</f>
        <v/>
      </c>
      <c r="K44" s="3"/>
      <c r="L44" s="3"/>
      <c r="M44" s="3"/>
      <c r="N44" s="3"/>
      <c r="O44" s="3"/>
      <c r="P44" s="3"/>
      <c r="Q44" s="3"/>
      <c r="R44" s="3"/>
      <c r="S44"/>
      <c r="T44"/>
      <c r="U44"/>
      <c r="V44"/>
      <c r="W44"/>
      <c r="X44"/>
      <c r="Y44"/>
      <c r="Z44"/>
      <c r="AA44"/>
    </row>
    <row r="45" spans="1:27" ht="23.45" customHeight="1" x14ac:dyDescent="0.25">
      <c r="A45" s="182"/>
      <c r="B45" s="184"/>
      <c r="C45" s="186"/>
      <c r="D45" s="182"/>
      <c r="E45" s="191"/>
      <c r="F45" s="190"/>
      <c r="G45" s="60" t="str">
        <f>IF('Spritzplan Fläche 2'!I45="","",'Spritzplan Fläche 2'!I45)</f>
        <v/>
      </c>
      <c r="H45" s="14" t="str">
        <f>IF('Spritzplan Fläche 2'!J45="","",'Spritzplan Fläche 2'!J45)</f>
        <v/>
      </c>
      <c r="I45" s="13" t="str">
        <f>IF('Spritzplan Fläche 2'!L45="","",'Spritzplan Fläche 2'!L45)</f>
        <v/>
      </c>
      <c r="J45" s="55" t="str">
        <f>IF('Spritzplan Fläche 2'!V45="","",'Spritzplan Fläche 2'!V45)</f>
        <v/>
      </c>
      <c r="K45" s="3"/>
      <c r="L45" s="3"/>
      <c r="M45" s="3"/>
      <c r="N45" s="3"/>
      <c r="O45" s="3"/>
      <c r="P45" s="3"/>
      <c r="Q45" s="3"/>
      <c r="R45" s="3"/>
      <c r="S45"/>
      <c r="T45"/>
      <c r="U45"/>
      <c r="V45"/>
      <c r="W45"/>
      <c r="X45"/>
      <c r="Y45"/>
      <c r="Z45"/>
      <c r="AA45"/>
    </row>
    <row r="46" spans="1:27" ht="23.45" customHeight="1" x14ac:dyDescent="0.25">
      <c r="A46" s="182"/>
      <c r="B46" s="184"/>
      <c r="C46" s="186"/>
      <c r="D46" s="182" t="str">
        <f>IF('Spritzplan Fläche 2'!F46="","",'Spritzplan Fläche 2'!F46)</f>
        <v/>
      </c>
      <c r="E46" s="191"/>
      <c r="F46" s="190"/>
      <c r="G46" s="60" t="str">
        <f>IF('Spritzplan Fläche 2'!I46="","",'Spritzplan Fläche 2'!I46)</f>
        <v/>
      </c>
      <c r="H46" s="14" t="str">
        <f>IF('Spritzplan Fläche 2'!J46="","",'Spritzplan Fläche 2'!J46)</f>
        <v/>
      </c>
      <c r="I46" s="13" t="str">
        <f>IF('Spritzplan Fläche 2'!L46="","",'Spritzplan Fläche 2'!L46)</f>
        <v/>
      </c>
      <c r="J46" s="55" t="str">
        <f>IF('Spritzplan Fläche 2'!V46="","",'Spritzplan Fläche 2'!V46)</f>
        <v/>
      </c>
      <c r="K46" s="3"/>
      <c r="L46" s="3"/>
      <c r="M46" s="3"/>
      <c r="N46" s="3"/>
      <c r="O46" s="3"/>
      <c r="P46" s="3"/>
      <c r="Q46" s="3"/>
      <c r="R46" s="3"/>
      <c r="S46"/>
      <c r="T46"/>
      <c r="U46"/>
      <c r="V46"/>
      <c r="W46"/>
      <c r="X46"/>
      <c r="Y46"/>
      <c r="Z46"/>
      <c r="AA46"/>
    </row>
    <row r="47" spans="1:27" ht="23.45" customHeight="1" thickBot="1" x14ac:dyDescent="0.3">
      <c r="A47" s="183"/>
      <c r="B47" s="185"/>
      <c r="C47" s="187"/>
      <c r="D47" s="74" t="str">
        <f>IF('Spritzplan Fläche 2'!F47="","",'Spritzplan Fläche 2'!F47)</f>
        <v>EC</v>
      </c>
      <c r="E47" s="62">
        <f>IF('Spritzplan Fläche 2'!G47="","",'Spritzplan Fläche 2'!G47)</f>
        <v>81</v>
      </c>
      <c r="F47" s="63" t="str">
        <f>IF('Spritzplan Fläche 2'!H47="","",'Spritzplan Fläche 2'!H47)</f>
        <v/>
      </c>
      <c r="G47" s="64" t="str">
        <f>IF('Spritzplan Fläche 2'!I47="","",'Spritzplan Fläche 2'!I47)</f>
        <v/>
      </c>
      <c r="H47" s="16" t="str">
        <f>IF('Spritzplan Fläche 2'!J47="","",'Spritzplan Fläche 2'!J47)</f>
        <v/>
      </c>
      <c r="I47" s="15" t="str">
        <f>IF('Spritzplan Fläche 2'!L47="","",'Spritzplan Fläche 2'!L47)</f>
        <v/>
      </c>
      <c r="J47" s="56" t="str">
        <f>IF('Spritzplan Fläche 2'!V47="","",'Spritzplan Fläche 2'!V47)</f>
        <v/>
      </c>
      <c r="K47" s="3"/>
      <c r="L47" s="3"/>
      <c r="M47" s="3"/>
      <c r="N47" s="3"/>
      <c r="O47" s="3"/>
      <c r="P47" s="3"/>
      <c r="Q47" s="3"/>
      <c r="R47" s="3"/>
      <c r="S47"/>
      <c r="T47"/>
      <c r="U47"/>
      <c r="V47"/>
      <c r="W47"/>
      <c r="X47"/>
      <c r="Y47"/>
      <c r="Z47"/>
      <c r="AA47"/>
    </row>
    <row r="48" spans="1:27" ht="23.45" customHeight="1" x14ac:dyDescent="0.25">
      <c r="A48" s="181" t="str">
        <f>IF('Spritzplan Fläche 2'!A48="","",'Spritzplan Fläche 2'!A48)</f>
        <v/>
      </c>
      <c r="B48" s="184" t="str">
        <f>IF('Spritzplan Fläche 2'!B48="","",'Spritzplan Fläche 2'!B48)</f>
        <v/>
      </c>
      <c r="C48" s="192" t="str">
        <f>IF('Spritzplan Fläche 2'!D48="","",'Spritzplan Fläche 2'!D48)</f>
        <v/>
      </c>
      <c r="D48" s="188" t="str">
        <f>IF('Spritzplan Fläche 2'!F48="","",'Spritzplan Fläche 2'!F48)</f>
        <v>Abschluss
(Weichwerden)</v>
      </c>
      <c r="E48" s="189"/>
      <c r="F48" s="190"/>
      <c r="G48" s="59" t="str">
        <f>IF('Spritzplan Fläche 2'!I48="","",'Spritzplan Fläche 2'!I48)</f>
        <v/>
      </c>
      <c r="H48" s="12" t="str">
        <f>IF('Spritzplan Fläche 2'!J48="","",'Spritzplan Fläche 2'!J48)</f>
        <v/>
      </c>
      <c r="I48" s="11" t="str">
        <f>IF('Spritzplan Fläche 2'!L48="","",'Spritzplan Fläche 2'!L48)</f>
        <v/>
      </c>
      <c r="J48" s="54" t="str">
        <f>IF('Spritzplan Fläche 2'!V48="","",'Spritzplan Fläche 2'!V48)</f>
        <v/>
      </c>
      <c r="K48" s="3"/>
      <c r="L48" s="3"/>
      <c r="M48" s="3"/>
      <c r="N48" s="3"/>
      <c r="O48" s="3"/>
      <c r="P48" s="3"/>
      <c r="Q48" s="3"/>
      <c r="R48" s="3"/>
      <c r="S48"/>
      <c r="T48"/>
      <c r="U48"/>
      <c r="V48"/>
      <c r="W48"/>
      <c r="X48"/>
      <c r="Y48"/>
      <c r="Z48"/>
      <c r="AA48"/>
    </row>
    <row r="49" spans="1:27" ht="23.45" customHeight="1" x14ac:dyDescent="0.25">
      <c r="A49" s="182"/>
      <c r="B49" s="184"/>
      <c r="C49" s="186"/>
      <c r="D49" s="182"/>
      <c r="E49" s="191"/>
      <c r="F49" s="190"/>
      <c r="G49" s="60" t="str">
        <f>IF('Spritzplan Fläche 2'!I49="","",'Spritzplan Fläche 2'!I49)</f>
        <v/>
      </c>
      <c r="H49" s="14" t="str">
        <f>IF('Spritzplan Fläche 2'!J49="","",'Spritzplan Fläche 2'!J49)</f>
        <v/>
      </c>
      <c r="I49" s="13" t="str">
        <f>IF('Spritzplan Fläche 2'!L49="","",'Spritzplan Fläche 2'!L49)</f>
        <v/>
      </c>
      <c r="J49" s="55" t="str">
        <f>IF('Spritzplan Fläche 2'!V49="","",'Spritzplan Fläche 2'!V49)</f>
        <v/>
      </c>
      <c r="K49" s="3"/>
      <c r="L49" s="3"/>
      <c r="M49" s="3"/>
      <c r="N49" s="3"/>
      <c r="O49" s="3"/>
      <c r="P49" s="3"/>
      <c r="Q49" s="3"/>
      <c r="R49" s="3"/>
      <c r="S49"/>
      <c r="T49"/>
      <c r="U49"/>
      <c r="V49"/>
      <c r="W49"/>
      <c r="X49"/>
      <c r="Y49"/>
      <c r="Z49"/>
      <c r="AA49"/>
    </row>
    <row r="50" spans="1:27" ht="23.45" customHeight="1" x14ac:dyDescent="0.25">
      <c r="A50" s="182"/>
      <c r="B50" s="184"/>
      <c r="C50" s="186"/>
      <c r="D50" s="182" t="str">
        <f>IF('Spritzplan Fläche 2'!F50="","",'Spritzplan Fläche 2'!F50)</f>
        <v/>
      </c>
      <c r="E50" s="191"/>
      <c r="F50" s="190"/>
      <c r="G50" s="60" t="str">
        <f>IF('Spritzplan Fläche 2'!I50="","",'Spritzplan Fläche 2'!I50)</f>
        <v/>
      </c>
      <c r="H50" s="14" t="str">
        <f>IF('Spritzplan Fläche 2'!J50="","",'Spritzplan Fläche 2'!J50)</f>
        <v/>
      </c>
      <c r="I50" s="13" t="str">
        <f>IF('Spritzplan Fläche 2'!L50="","",'Spritzplan Fläche 2'!L50)</f>
        <v/>
      </c>
      <c r="J50" s="55" t="str">
        <f>IF('Spritzplan Fläche 2'!V50="","",'Spritzplan Fläche 2'!V50)</f>
        <v/>
      </c>
      <c r="K50" s="3"/>
      <c r="L50" s="3"/>
      <c r="M50" s="3"/>
      <c r="N50" s="3"/>
      <c r="O50" s="3"/>
      <c r="P50" s="3"/>
      <c r="Q50" s="3"/>
      <c r="R50" s="3"/>
      <c r="S50"/>
      <c r="T50"/>
      <c r="U50"/>
      <c r="V50"/>
      <c r="W50"/>
      <c r="X50"/>
      <c r="Y50"/>
      <c r="Z50"/>
      <c r="AA50"/>
    </row>
    <row r="51" spans="1:27" ht="23.45" customHeight="1" thickBot="1" x14ac:dyDescent="0.3">
      <c r="A51" s="183"/>
      <c r="B51" s="185"/>
      <c r="C51" s="187"/>
      <c r="D51" s="74" t="str">
        <f>IF('Spritzplan Fläche 2'!F51="","",'Spritzplan Fläche 2'!F51)</f>
        <v>EC</v>
      </c>
      <c r="E51" s="62">
        <f>IF('Spritzplan Fläche 2'!G51="","",'Spritzplan Fläche 2'!G51)</f>
        <v>85</v>
      </c>
      <c r="F51" s="63" t="str">
        <f>IF('Spritzplan Fläche 2'!H51="","",'Spritzplan Fläche 2'!H51)</f>
        <v/>
      </c>
      <c r="G51" s="64" t="str">
        <f>IF('Spritzplan Fläche 2'!I51="","",'Spritzplan Fläche 2'!I51)</f>
        <v/>
      </c>
      <c r="H51" s="16" t="str">
        <f>IF('Spritzplan Fläche 2'!J51="","",'Spritzplan Fläche 2'!J51)</f>
        <v/>
      </c>
      <c r="I51" s="15" t="str">
        <f>IF('Spritzplan Fläche 2'!L51="","",'Spritzplan Fläche 2'!L51)</f>
        <v/>
      </c>
      <c r="J51" s="56" t="str">
        <f>IF('Spritzplan Fläche 2'!V51="","",'Spritzplan Fläche 2'!V51)</f>
        <v/>
      </c>
      <c r="K51" s="3"/>
      <c r="L51" s="3"/>
      <c r="M51" s="3"/>
      <c r="N51" s="3"/>
      <c r="O51" s="3"/>
      <c r="P51" s="3"/>
      <c r="Q51" s="3"/>
      <c r="R51" s="3"/>
      <c r="S51"/>
      <c r="T51"/>
      <c r="U51"/>
      <c r="V51"/>
      <c r="W51"/>
      <c r="X51"/>
      <c r="Y51"/>
      <c r="Z51"/>
      <c r="AA51"/>
    </row>
    <row r="52" spans="1:27" ht="23.45" customHeight="1" x14ac:dyDescent="0.25">
      <c r="A52" s="181" t="str">
        <f>IF('Spritzplan Fläche 2'!A52="","",'Spritzplan Fläche 2'!A52)</f>
        <v/>
      </c>
      <c r="B52" s="184" t="str">
        <f>IF('Spritzplan Fläche 2'!B52="","",'Spritzplan Fläche 2'!B52)</f>
        <v/>
      </c>
      <c r="C52" s="192" t="str">
        <f>IF('Spritzplan Fläche 2'!D52="","",'Spritzplan Fläche 2'!D52)</f>
        <v/>
      </c>
      <c r="D52" s="188" t="str">
        <f>IF('Spritzplan Fläche 2'!F52="","",'Spritzplan Fläche 2'!F52)</f>
        <v>Abschluss II</v>
      </c>
      <c r="E52" s="189"/>
      <c r="F52" s="190"/>
      <c r="G52" s="59" t="str">
        <f>IF('Spritzplan Fläche 2'!I52="","",'Spritzplan Fläche 2'!I52)</f>
        <v/>
      </c>
      <c r="H52" s="12" t="str">
        <f>IF('Spritzplan Fläche 2'!J52="","",'Spritzplan Fläche 2'!J52)</f>
        <v/>
      </c>
      <c r="I52" s="11" t="str">
        <f>IF('Spritzplan Fläche 2'!L52="","",'Spritzplan Fläche 2'!L52)</f>
        <v/>
      </c>
      <c r="J52" s="54" t="str">
        <f>IF('Spritzplan Fläche 2'!V52="","",'Spritzplan Fläche 2'!V52)</f>
        <v/>
      </c>
      <c r="K52" s="3"/>
      <c r="L52" s="3"/>
      <c r="M52" s="3"/>
      <c r="N52" s="3"/>
      <c r="O52" s="3"/>
      <c r="P52" s="3"/>
      <c r="Q52" s="3"/>
      <c r="R52" s="3"/>
      <c r="S52"/>
      <c r="T52"/>
      <c r="U52"/>
      <c r="V52"/>
      <c r="W52"/>
      <c r="X52"/>
      <c r="Y52"/>
      <c r="Z52"/>
      <c r="AA52"/>
    </row>
    <row r="53" spans="1:27" ht="23.45" customHeight="1" x14ac:dyDescent="0.25">
      <c r="A53" s="182"/>
      <c r="B53" s="184"/>
      <c r="C53" s="186"/>
      <c r="D53" s="182"/>
      <c r="E53" s="191"/>
      <c r="F53" s="190"/>
      <c r="G53" s="60" t="str">
        <f>IF('Spritzplan Fläche 2'!I53="","",'Spritzplan Fläche 2'!I53)</f>
        <v/>
      </c>
      <c r="H53" s="14" t="str">
        <f>IF('Spritzplan Fläche 2'!J53="","",'Spritzplan Fläche 2'!J53)</f>
        <v/>
      </c>
      <c r="I53" s="13" t="str">
        <f>IF('Spritzplan Fläche 2'!L53="","",'Spritzplan Fläche 2'!L53)</f>
        <v/>
      </c>
      <c r="J53" s="55" t="str">
        <f>IF('Spritzplan Fläche 2'!V53="","",'Spritzplan Fläche 2'!V53)</f>
        <v/>
      </c>
      <c r="K53" s="3"/>
      <c r="L53" s="3"/>
      <c r="M53" s="3"/>
      <c r="N53" s="3"/>
      <c r="O53" s="3"/>
      <c r="P53" s="3"/>
      <c r="Q53" s="3"/>
      <c r="R53" s="3"/>
      <c r="S53"/>
      <c r="T53"/>
      <c r="U53"/>
      <c r="V53"/>
      <c r="W53"/>
      <c r="X53"/>
      <c r="Y53"/>
      <c r="Z53"/>
      <c r="AA53"/>
    </row>
    <row r="54" spans="1:27" ht="23.45" customHeight="1" x14ac:dyDescent="0.25">
      <c r="A54" s="182"/>
      <c r="B54" s="184"/>
      <c r="C54" s="186"/>
      <c r="D54" s="182" t="str">
        <f>IF('Spritzplan Fläche 2'!F54="","",'Spritzplan Fläche 2'!F54)</f>
        <v/>
      </c>
      <c r="E54" s="191"/>
      <c r="F54" s="190"/>
      <c r="G54" s="60" t="str">
        <f>IF('Spritzplan Fläche 2'!I54="","",'Spritzplan Fläche 2'!I54)</f>
        <v/>
      </c>
      <c r="H54" s="14" t="str">
        <f>IF('Spritzplan Fläche 2'!J54="","",'Spritzplan Fläche 2'!J54)</f>
        <v/>
      </c>
      <c r="I54" s="13" t="str">
        <f>IF('Spritzplan Fläche 2'!L54="","",'Spritzplan Fläche 2'!L54)</f>
        <v/>
      </c>
      <c r="J54" s="55" t="str">
        <f>IF('Spritzplan Fläche 2'!V54="","",'Spritzplan Fläche 2'!V54)</f>
        <v/>
      </c>
      <c r="K54" s="3"/>
      <c r="L54" s="3"/>
      <c r="M54" s="3"/>
      <c r="N54" s="3"/>
      <c r="O54" s="3"/>
      <c r="P54" s="3"/>
      <c r="Q54" s="3"/>
      <c r="R54" s="3"/>
      <c r="S54"/>
      <c r="T54"/>
      <c r="U54"/>
      <c r="V54"/>
      <c r="W54"/>
      <c r="X54"/>
      <c r="Y54"/>
      <c r="Z54"/>
      <c r="AA54"/>
    </row>
    <row r="55" spans="1:27" ht="23.45" customHeight="1" thickBot="1" x14ac:dyDescent="0.3">
      <c r="A55" s="183"/>
      <c r="B55" s="185"/>
      <c r="C55" s="187"/>
      <c r="D55" s="74" t="str">
        <f>IF('Spritzplan Fläche 2'!F55="","",'Spritzplan Fläche 2'!F55)</f>
        <v>EC</v>
      </c>
      <c r="E55" s="62">
        <f>IF('Spritzplan Fläche 2'!G55="","",'Spritzplan Fläche 2'!G55)</f>
        <v>85</v>
      </c>
      <c r="F55" s="63">
        <f>IF('Spritzplan Fläche 2'!H55="","",'Spritzplan Fläche 2'!H55)</f>
        <v>89</v>
      </c>
      <c r="G55" s="64" t="str">
        <f>IF('Spritzplan Fläche 2'!I55="","",'Spritzplan Fläche 2'!I55)</f>
        <v/>
      </c>
      <c r="H55" s="16" t="str">
        <f>IF('Spritzplan Fläche 2'!J55="","",'Spritzplan Fläche 2'!J55)</f>
        <v/>
      </c>
      <c r="I55" s="15" t="str">
        <f>IF('Spritzplan Fläche 2'!L55="","",'Spritzplan Fläche 2'!L55)</f>
        <v/>
      </c>
      <c r="J55" s="56" t="str">
        <f>IF('Spritzplan Fläche 2'!V55="","",'Spritzplan Fläche 2'!V55)</f>
        <v/>
      </c>
      <c r="K55" s="3"/>
      <c r="L55" s="3"/>
      <c r="M55" s="3"/>
      <c r="N55" s="3"/>
      <c r="O55" s="3"/>
      <c r="P55" s="3"/>
      <c r="Q55" s="3"/>
      <c r="R55" s="3"/>
      <c r="S55"/>
      <c r="T55"/>
      <c r="U55"/>
      <c r="V55"/>
      <c r="W55"/>
      <c r="X55"/>
      <c r="Y55"/>
      <c r="Z55"/>
      <c r="AA55"/>
    </row>
  </sheetData>
  <sheetProtection algorithmName="SHA-512" hashValue="3IyJONr3Edc0zcQThIQLtkz7o2RTfDETfmK7Ik1kYKmfDBCeuhWuydKUXmxSKOwAq7SDiCP15QtzGrBBWz3FYg==" saltValue="Y0aht7AesAQS5Ad6dVhCNQ==" spinCount="100000" sheet="1" formatCells="0" formatColumns="0" formatRows="0"/>
  <mergeCells count="52">
    <mergeCell ref="D15:F15"/>
    <mergeCell ref="A16:A19"/>
    <mergeCell ref="B16:B19"/>
    <mergeCell ref="C16:C19"/>
    <mergeCell ref="D16:F17"/>
    <mergeCell ref="D18:F18"/>
    <mergeCell ref="A24:A27"/>
    <mergeCell ref="B24:B27"/>
    <mergeCell ref="C24:C27"/>
    <mergeCell ref="D24:F25"/>
    <mergeCell ref="D26:F26"/>
    <mergeCell ref="A20:A23"/>
    <mergeCell ref="B20:B23"/>
    <mergeCell ref="C20:C23"/>
    <mergeCell ref="D20:F21"/>
    <mergeCell ref="D22:F22"/>
    <mergeCell ref="A32:A35"/>
    <mergeCell ref="B32:B35"/>
    <mergeCell ref="C32:C35"/>
    <mergeCell ref="D32:F33"/>
    <mergeCell ref="D34:F34"/>
    <mergeCell ref="A28:A31"/>
    <mergeCell ref="B28:B31"/>
    <mergeCell ref="C28:C31"/>
    <mergeCell ref="D28:F29"/>
    <mergeCell ref="D30:F30"/>
    <mergeCell ref="A40:A43"/>
    <mergeCell ref="B40:B43"/>
    <mergeCell ref="C40:C43"/>
    <mergeCell ref="D40:F41"/>
    <mergeCell ref="D42:F42"/>
    <mergeCell ref="A36:A39"/>
    <mergeCell ref="B36:B39"/>
    <mergeCell ref="C36:C39"/>
    <mergeCell ref="D36:F37"/>
    <mergeCell ref="D38:F38"/>
    <mergeCell ref="A14:J14"/>
    <mergeCell ref="A52:A55"/>
    <mergeCell ref="B52:B55"/>
    <mergeCell ref="C52:C55"/>
    <mergeCell ref="D52:F53"/>
    <mergeCell ref="D54:F54"/>
    <mergeCell ref="A44:A47"/>
    <mergeCell ref="B44:B47"/>
    <mergeCell ref="C44:C47"/>
    <mergeCell ref="D44:F45"/>
    <mergeCell ref="D46:F46"/>
    <mergeCell ref="A48:A51"/>
    <mergeCell ref="B48:B51"/>
    <mergeCell ref="C48:C51"/>
    <mergeCell ref="D48:F49"/>
    <mergeCell ref="D50:F50"/>
  </mergeCells>
  <conditionalFormatting sqref="J8:J13">
    <cfRule type="cellIs" dxfId="64" priority="1" operator="equal">
      <formula>5.1</formula>
    </cfRule>
    <cfRule type="cellIs" dxfId="63" priority="2" operator="equal">
      <formula>4.1</formula>
    </cfRule>
    <cfRule type="cellIs" dxfId="62" priority="3" operator="equal">
      <formula>3.1</formula>
    </cfRule>
    <cfRule type="cellIs" dxfId="61" priority="4" operator="equal">
      <formula>2.1</formula>
    </cfRule>
    <cfRule type="cellIs" dxfId="60" priority="5" operator="equal">
      <formula>1.1</formula>
    </cfRule>
    <cfRule type="cellIs" dxfId="59" priority="6" operator="equal">
      <formula>0.1</formula>
    </cfRule>
    <cfRule type="iconSet" priority="7">
      <iconSet iconSet="5Quarters" showValue="0">
        <cfvo type="percent" val="0"/>
        <cfvo type="percent" val="20"/>
        <cfvo type="percent" val="40"/>
        <cfvo type="percent" val="60"/>
        <cfvo type="percent" val="80"/>
      </iconSet>
    </cfRule>
  </conditionalFormatting>
  <pageMargins left="0.70866141732283472" right="0.70866141732283472" top="0.31496062992125984" bottom="0.11811023622047245" header="0.31496062992125984" footer="0.19685039370078741"/>
  <pageSetup paperSize="9" scale="64" orientation="portrait" r:id="rId1"/>
  <colBreaks count="1" manualBreakCount="1">
    <brk id="1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83F366D-46C4-4E47-A6E8-9662985A10DD}">
          <x14:formula1>
            <xm:f>'PSM Liste'!$B$6:$B$99</xm:f>
          </x14:formula1>
          <xm:sqref>G16:G55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C888E-C546-4110-B794-3951534D482C}">
  <sheetPr codeName="Tabelle13">
    <pageSetUpPr fitToPage="1"/>
  </sheetPr>
  <dimension ref="A1:AF55"/>
  <sheetViews>
    <sheetView showGridLines="0" zoomScaleNormal="100" workbookViewId="0">
      <selection activeCell="A2" sqref="A2"/>
    </sheetView>
  </sheetViews>
  <sheetFormatPr defaultColWidth="11" defaultRowHeight="14.3" x14ac:dyDescent="0.25"/>
  <cols>
    <col min="2" max="2" width="11.25" customWidth="1"/>
    <col min="4" max="4" width="4.375" customWidth="1"/>
    <col min="5" max="6" width="6.25" customWidth="1"/>
    <col min="7" max="7" width="15" customWidth="1"/>
    <col min="8" max="8" width="9.75" bestFit="1" customWidth="1"/>
    <col min="9" max="9" width="11.875" bestFit="1" customWidth="1"/>
    <col min="10" max="10" width="47.875" style="2" customWidth="1"/>
    <col min="11" max="16" width="4.25" style="2" customWidth="1"/>
    <col min="17" max="17" width="26" bestFit="1" customWidth="1"/>
    <col min="18" max="18" width="21.875" customWidth="1"/>
    <col min="19" max="27" width="4.75" style="2" bestFit="1" customWidth="1"/>
    <col min="28" max="28" width="12.875" bestFit="1" customWidth="1"/>
    <col min="31" max="35" width="8.625" customWidth="1"/>
    <col min="38" max="40" width="19.875" customWidth="1"/>
    <col min="41" max="41" width="12.875" bestFit="1" customWidth="1"/>
  </cols>
  <sheetData>
    <row r="1" spans="1:32" ht="14.95" x14ac:dyDescent="0.25">
      <c r="A1" s="115" t="s">
        <v>83</v>
      </c>
    </row>
    <row r="2" spans="1:32" ht="14.95" x14ac:dyDescent="0.25">
      <c r="A2" t="s">
        <v>77</v>
      </c>
    </row>
    <row r="3" spans="1:32" ht="14.95" x14ac:dyDescent="0.25">
      <c r="A3" t="str">
        <f>Deckblatt!A4</f>
        <v>Auswahl</v>
      </c>
    </row>
    <row r="4" spans="1:32" ht="14.95" x14ac:dyDescent="0.25">
      <c r="A4" t="str">
        <f>Deckblatt!A7</f>
        <v>Tel.:</v>
      </c>
    </row>
    <row r="5" spans="1:32" ht="14.95" x14ac:dyDescent="0.25">
      <c r="A5" t="str">
        <f>Deckblatt!A8</f>
        <v>Mail:</v>
      </c>
    </row>
    <row r="8" spans="1:32" ht="14.95" x14ac:dyDescent="0.25">
      <c r="J8" s="35"/>
    </row>
    <row r="9" spans="1:32" ht="14.95" x14ac:dyDescent="0.25">
      <c r="B9" s="1" t="str">
        <f>IF('Spritzplan Fläche 3'!B9="","",'Spritzplan Fläche 3'!B9)</f>
        <v>Jahr:</v>
      </c>
      <c r="C9" t="str">
        <f>IF('Spritzplan Fläche 3'!D9="","",'Spritzplan Fläche 3'!D9)</f>
        <v/>
      </c>
      <c r="F9" s="1" t="str">
        <f>IF('Spritzplan Fläche 3'!H9="","",'Spritzplan Fläche 3'!H9)</f>
        <v>Betrieb:</v>
      </c>
      <c r="G9" t="str">
        <f>IF('Spritzplan Fläche 3'!I9="","",'Spritzplan Fläche 3'!I9)</f>
        <v/>
      </c>
      <c r="J9" s="35"/>
    </row>
    <row r="10" spans="1:32" ht="14.95" x14ac:dyDescent="0.25">
      <c r="B10" s="1" t="str">
        <f>IF('Spritzplan Fläche 3'!B10="","",'Spritzplan Fläche 3'!B10)</f>
        <v>Schlag:</v>
      </c>
      <c r="C10" t="str">
        <f>IF('Spritzplan Fläche 3'!D10="","",'Spritzplan Fläche 3'!D10)</f>
        <v/>
      </c>
      <c r="D10" t="str">
        <f>IF('Spritzplan Fläche 1'!F10="","",'Spritzplan Fläche 1'!F10)</f>
        <v/>
      </c>
      <c r="F10" s="1"/>
      <c r="J10" s="35"/>
    </row>
    <row r="11" spans="1:32" ht="14.95" x14ac:dyDescent="0.25">
      <c r="B11" s="1" t="str">
        <f>IF('Spritzplan Fläche 3'!B11="","",'Spritzplan Fläche 3'!B11)</f>
        <v>Fläche:</v>
      </c>
      <c r="C11" t="str">
        <f>IF('Spritzplan Fläche 3'!D11="","",'Spritzplan Fläche 3'!D11)</f>
        <v/>
      </c>
      <c r="D11" t="str">
        <f>IF('Spritzplan Fläche 3'!F11="","",'Spritzplan Fläche 3'!F11)</f>
        <v>ha</v>
      </c>
      <c r="F11" s="1" t="str">
        <f>IF('Spritzplan Fläche 3'!H11="","",'Spritzplan Fläche 3'!H11)</f>
        <v>Adresse:</v>
      </c>
      <c r="G11" t="str">
        <f>IF('Spritzplan Fläche 3'!I11="","",'Spritzplan Fläche 3'!I11)</f>
        <v/>
      </c>
      <c r="J11" s="35"/>
    </row>
    <row r="12" spans="1:32" ht="14.95" x14ac:dyDescent="0.25">
      <c r="B12" s="1" t="str">
        <f>IF('Spritzplan Fläche 3'!B12="","",'Spritzplan Fläche 3'!B12)</f>
        <v>Reihenabstand:</v>
      </c>
      <c r="C12" t="str">
        <f>IF('Spritzplan Fläche 3'!D12="","",'Spritzplan Fläche 3'!D12)</f>
        <v/>
      </c>
      <c r="D12" t="str">
        <f>IF('Spritzplan Fläche 3'!F12="","",'Spritzplan Fläche 3'!F12)</f>
        <v>m</v>
      </c>
      <c r="F12" t="str">
        <f>IF('Spritzplan Fläche 3'!H12="","",'Spritzplan Fläche 3'!H12)</f>
        <v/>
      </c>
      <c r="G12" t="str">
        <f>IF('Spritzplan Fläche 3'!I12="","",'Spritzplan Fläche 3'!I12)</f>
        <v/>
      </c>
      <c r="I12" s="18"/>
      <c r="J12" s="35"/>
    </row>
    <row r="13" spans="1:32" ht="14.95" x14ac:dyDescent="0.25">
      <c r="A13" t="str">
        <f>IF('Spritzplan Fläche 1'!A13="","",'Spritzplan Fläche 1'!A13)</f>
        <v/>
      </c>
      <c r="B13" s="1" t="str">
        <f>IF('Spritzplan Fläche 3'!B13="","",'Spritzplan Fläche 3'!B13)</f>
        <v/>
      </c>
      <c r="C13" t="str">
        <f>IF('Spritzplan Fläche 1'!D13="","",'Spritzplan Fläche 1'!D13)</f>
        <v/>
      </c>
      <c r="D13" t="str">
        <f>IF('Spritzplan Fläche 1'!F13="","",'Spritzplan Fläche 1'!F13)</f>
        <v/>
      </c>
      <c r="E13" t="str">
        <f>IF('Spritzplan Fläche 1'!G13="","",'Spritzplan Fläche 1'!G13)</f>
        <v/>
      </c>
      <c r="F13" t="str">
        <f>IF('Spritzplan Fläche 1'!H13="","",'Spritzplan Fläche 1'!H13)</f>
        <v/>
      </c>
      <c r="H13" t="str">
        <f>IF('Spritzplan Fläche 1'!J12="","",'Spritzplan Fläche 1'!J12)</f>
        <v/>
      </c>
      <c r="I13" s="18"/>
      <c r="J13" s="58"/>
    </row>
    <row r="14" spans="1:32" ht="27" customHeight="1" thickBot="1" x14ac:dyDescent="0.3">
      <c r="A14" s="180" t="str">
        <f>IF('Spritzplan Fläche 3'!A14="","",'Spritzplan Fläche 3'!A14)</f>
        <v>Achtung: Vor Verwendung stets Etikett und Produktinformationen lesen. Aufwandmengen können je nach Einsatzzeitpunkt variieren. Diese Informationen ersetzen nicht die Gebrauchsanleitung. Beachten Sie auch den Haftungsausschluss am Deckblatt.</v>
      </c>
      <c r="B14" s="180"/>
      <c r="C14" s="180"/>
      <c r="D14" s="180"/>
      <c r="E14" s="180"/>
      <c r="F14" s="180"/>
      <c r="G14" s="180"/>
      <c r="H14" s="180"/>
      <c r="I14" s="180"/>
      <c r="J14" s="180"/>
    </row>
    <row r="15" spans="1:32" ht="48.6" customHeight="1" thickBot="1" x14ac:dyDescent="0.3">
      <c r="A15" s="10" t="s">
        <v>4</v>
      </c>
      <c r="B15" s="10" t="s">
        <v>39</v>
      </c>
      <c r="C15" s="53" t="s">
        <v>79</v>
      </c>
      <c r="D15" s="173" t="s">
        <v>37</v>
      </c>
      <c r="E15" s="173"/>
      <c r="F15" s="173"/>
      <c r="G15" s="10" t="s">
        <v>5</v>
      </c>
      <c r="H15" s="53" t="s">
        <v>78</v>
      </c>
      <c r="I15" s="21" t="s">
        <v>7</v>
      </c>
      <c r="J15" s="45" t="s">
        <v>50</v>
      </c>
      <c r="K15" s="4"/>
      <c r="L15" s="4"/>
      <c r="M15" s="4"/>
      <c r="N15" s="4"/>
      <c r="O15" s="4"/>
      <c r="P15" s="4"/>
      <c r="Q15" s="4"/>
      <c r="R15" s="4"/>
      <c r="S15" s="4"/>
      <c r="T15" s="4"/>
      <c r="U15" s="4"/>
      <c r="V15" s="4"/>
      <c r="W15" s="4"/>
      <c r="X15" s="4"/>
      <c r="Y15" s="4"/>
      <c r="Z15" s="4"/>
      <c r="AA15" s="4"/>
      <c r="AB15" s="4"/>
      <c r="AC15" s="4"/>
      <c r="AD15" s="4"/>
      <c r="AE15" s="4"/>
      <c r="AF15" s="4"/>
    </row>
    <row r="16" spans="1:32" ht="23.45" customHeight="1" x14ac:dyDescent="0.25">
      <c r="A16" s="181" t="str">
        <f>IF('Spritzplan Fläche 3'!A16="","",'Spritzplan Fläche 3'!A16)</f>
        <v/>
      </c>
      <c r="B16" s="184" t="str">
        <f>IF('Spritzplan Fläche 3'!B16="","",'Spritzplan Fläche 3'!B16)</f>
        <v/>
      </c>
      <c r="C16" s="192" t="str">
        <f>IF('Spritzplan Fläche 3'!D16="","",'Spritzplan Fläche 3'!D16)</f>
        <v/>
      </c>
      <c r="D16" s="188" t="str">
        <f>IF('Spritzplan Fläche 3'!F16="","",'Spritzplan Fläche 3'!F16)</f>
        <v>Austriebs-
spritzung</v>
      </c>
      <c r="E16" s="189"/>
      <c r="F16" s="190"/>
      <c r="G16" s="59" t="str">
        <f>IF('Spritzplan Fläche 3'!I16="","",'Spritzplan Fläche 3'!I16)</f>
        <v/>
      </c>
      <c r="H16" s="12" t="str">
        <f>IF('Spritzplan Fläche 3'!J16="","",'Spritzplan Fläche 3'!J16)</f>
        <v/>
      </c>
      <c r="I16" s="23" t="str">
        <f>IF('Spritzplan Fläche 3'!L16="","",'Spritzplan Fläche 3'!L16)</f>
        <v/>
      </c>
      <c r="J16" s="54" t="str">
        <f>IF('Spritzplan Fläche 3'!V16="","",'Spritzplan Fläche 3'!V16)</f>
        <v/>
      </c>
      <c r="K16" s="3"/>
      <c r="L16" s="3"/>
      <c r="M16" s="3"/>
      <c r="N16" s="3"/>
      <c r="O16" s="3"/>
      <c r="P16" s="3"/>
      <c r="Q16" s="3"/>
      <c r="R16" s="3"/>
      <c r="S16"/>
      <c r="T16"/>
      <c r="U16"/>
      <c r="V16"/>
      <c r="W16"/>
      <c r="X16"/>
      <c r="Y16"/>
      <c r="Z16"/>
      <c r="AA16"/>
    </row>
    <row r="17" spans="1:27" ht="23.45" customHeight="1" x14ac:dyDescent="0.25">
      <c r="A17" s="182"/>
      <c r="B17" s="184"/>
      <c r="C17" s="186"/>
      <c r="D17" s="182"/>
      <c r="E17" s="191"/>
      <c r="F17" s="190"/>
      <c r="G17" s="60" t="str">
        <f>IF('Spritzplan Fläche 3'!I17="","",'Spritzplan Fläche 3'!I17)</f>
        <v/>
      </c>
      <c r="H17" s="14" t="str">
        <f>IF('Spritzplan Fläche 3'!J17="","",'Spritzplan Fläche 3'!J17)</f>
        <v/>
      </c>
      <c r="I17" s="25" t="str">
        <f>IF('Spritzplan Fläche 3'!L17="","",'Spritzplan Fläche 3'!L17)</f>
        <v/>
      </c>
      <c r="J17" s="55" t="str">
        <f>IF('Spritzplan Fläche 3'!V17="","",'Spritzplan Fläche 3'!V17)</f>
        <v/>
      </c>
      <c r="K17" s="3"/>
      <c r="L17" s="3"/>
      <c r="M17" s="3"/>
      <c r="N17" s="3"/>
      <c r="O17" s="3"/>
      <c r="P17" s="3"/>
      <c r="Q17" s="3"/>
      <c r="R17" s="3"/>
      <c r="S17"/>
      <c r="T17"/>
      <c r="U17"/>
      <c r="V17"/>
      <c r="W17"/>
      <c r="X17"/>
      <c r="Y17"/>
      <c r="Z17"/>
      <c r="AA17"/>
    </row>
    <row r="18" spans="1:27" ht="23.45" customHeight="1" x14ac:dyDescent="0.25">
      <c r="A18" s="182"/>
      <c r="B18" s="184"/>
      <c r="C18" s="186"/>
      <c r="D18" s="182" t="str">
        <f>IF('Spritzplan Fläche 3'!F18="","",'Spritzplan Fläche 3'!F18)</f>
        <v/>
      </c>
      <c r="E18" s="191"/>
      <c r="F18" s="190"/>
      <c r="G18" s="60" t="str">
        <f>IF('Spritzplan Fläche 3'!I18="","",'Spritzplan Fläche 3'!I18)</f>
        <v/>
      </c>
      <c r="H18" s="14" t="str">
        <f>IF('Spritzplan Fläche 3'!J18="","",'Spritzplan Fläche 3'!J18)</f>
        <v/>
      </c>
      <c r="I18" s="25" t="str">
        <f>IF('Spritzplan Fläche 3'!L18="","",'Spritzplan Fläche 3'!L18)</f>
        <v/>
      </c>
      <c r="J18" s="55" t="str">
        <f>IF('Spritzplan Fläche 3'!V18="","",'Spritzplan Fläche 3'!V18)</f>
        <v/>
      </c>
      <c r="K18" s="3"/>
      <c r="L18" s="3"/>
      <c r="M18" s="3"/>
      <c r="N18" s="3"/>
      <c r="O18" s="3"/>
      <c r="P18" s="3"/>
      <c r="Q18" s="3"/>
      <c r="R18" s="3"/>
      <c r="S18"/>
      <c r="T18"/>
      <c r="U18"/>
      <c r="V18"/>
      <c r="W18"/>
      <c r="X18"/>
      <c r="Y18"/>
      <c r="Z18"/>
      <c r="AA18"/>
    </row>
    <row r="19" spans="1:27" ht="23.45" customHeight="1" thickBot="1" x14ac:dyDescent="0.3">
      <c r="A19" s="183"/>
      <c r="B19" s="185"/>
      <c r="C19" s="187"/>
      <c r="D19" s="74" t="str">
        <f>IF('Spritzplan Fläche 3'!F19="","",'Spritzplan Fläche 3'!F19)</f>
        <v>EC</v>
      </c>
      <c r="E19" s="62">
        <f>IF('Spritzplan Fläche 3'!G19="","",'Spritzplan Fläche 3'!G19)</f>
        <v>0</v>
      </c>
      <c r="F19" s="63">
        <f>IF('Spritzplan Fläche 3'!H19="","",'Spritzplan Fläche 3'!H19)</f>
        <v>9</v>
      </c>
      <c r="G19" s="64" t="str">
        <f>IF('Spritzplan Fläche 3'!I19="","",'Spritzplan Fläche 3'!I19)</f>
        <v/>
      </c>
      <c r="H19" s="16" t="str">
        <f>IF('Spritzplan Fläche 3'!J19="","",'Spritzplan Fläche 3'!J19)</f>
        <v/>
      </c>
      <c r="I19" s="27" t="str">
        <f>IF('Spritzplan Fläche 3'!L19="","",'Spritzplan Fläche 3'!L19)</f>
        <v/>
      </c>
      <c r="J19" s="56" t="str">
        <f>IF('Spritzplan Fläche 3'!V19="","",'Spritzplan Fläche 3'!V19)</f>
        <v/>
      </c>
      <c r="K19" s="3"/>
      <c r="L19" s="3"/>
      <c r="M19" s="3"/>
      <c r="N19" s="3"/>
      <c r="O19" s="3"/>
      <c r="P19" s="3"/>
      <c r="Q19" s="3"/>
      <c r="R19" s="3"/>
      <c r="S19"/>
      <c r="T19"/>
      <c r="U19"/>
      <c r="V19"/>
      <c r="W19"/>
      <c r="X19"/>
      <c r="Y19"/>
      <c r="Z19"/>
      <c r="AA19"/>
    </row>
    <row r="20" spans="1:27" ht="23.45" customHeight="1" x14ac:dyDescent="0.25">
      <c r="A20" s="181" t="str">
        <f>IF('Spritzplan Fläche 3'!A20="","",'Spritzplan Fläche 3'!A20)</f>
        <v/>
      </c>
      <c r="B20" s="184" t="str">
        <f>IF('Spritzplan Fläche 3'!B20="","",'Spritzplan Fläche 3'!B20)</f>
        <v/>
      </c>
      <c r="C20" s="192" t="str">
        <f>IF('Spritzplan Fläche 3'!D20="","",'Spritzplan Fläche 3'!D20)</f>
        <v/>
      </c>
      <c r="D20" s="188" t="str">
        <f>IF('Spritzplan Fläche 3'!F20="","",'Spritzplan Fläche 3'!F20)</f>
        <v>1. Vor-
Blüte</v>
      </c>
      <c r="E20" s="189"/>
      <c r="F20" s="190"/>
      <c r="G20" s="59" t="str">
        <f>IF('Spritzplan Fläche 3'!I20="","",'Spritzplan Fläche 3'!I20)</f>
        <v/>
      </c>
      <c r="H20" s="12" t="str">
        <f>IF('Spritzplan Fläche 3'!J20="","",'Spritzplan Fläche 3'!J20)</f>
        <v/>
      </c>
      <c r="I20" s="23" t="str">
        <f>IF('Spritzplan Fläche 3'!L20="","",'Spritzplan Fläche 3'!L20)</f>
        <v/>
      </c>
      <c r="J20" s="54" t="str">
        <f>IF('Spritzplan Fläche 3'!V20="","",'Spritzplan Fläche 3'!V20)</f>
        <v/>
      </c>
      <c r="K20" s="3"/>
      <c r="L20" s="3"/>
      <c r="M20" s="3"/>
      <c r="N20" s="3"/>
      <c r="O20" s="3"/>
      <c r="P20" s="3"/>
      <c r="Q20" s="3"/>
      <c r="R20" s="3"/>
      <c r="S20"/>
      <c r="T20"/>
      <c r="U20"/>
      <c r="V20"/>
      <c r="W20"/>
      <c r="X20"/>
      <c r="Y20"/>
      <c r="Z20"/>
      <c r="AA20"/>
    </row>
    <row r="21" spans="1:27" ht="23.45" customHeight="1" x14ac:dyDescent="0.25">
      <c r="A21" s="182"/>
      <c r="B21" s="184"/>
      <c r="C21" s="186"/>
      <c r="D21" s="182"/>
      <c r="E21" s="191"/>
      <c r="F21" s="190"/>
      <c r="G21" s="60" t="str">
        <f>IF('Spritzplan Fläche 3'!I21="","",'Spritzplan Fläche 3'!I21)</f>
        <v/>
      </c>
      <c r="H21" s="14" t="str">
        <f>IF('Spritzplan Fläche 3'!J21="","",'Spritzplan Fläche 3'!J21)</f>
        <v/>
      </c>
      <c r="I21" s="25" t="str">
        <f>IF('Spritzplan Fläche 3'!L21="","",'Spritzplan Fläche 3'!L21)</f>
        <v/>
      </c>
      <c r="J21" s="55" t="str">
        <f>IF('Spritzplan Fläche 3'!V21="","",'Spritzplan Fläche 3'!V21)</f>
        <v/>
      </c>
      <c r="K21" s="3"/>
      <c r="L21" s="3"/>
      <c r="M21" s="3"/>
      <c r="N21" s="3"/>
      <c r="O21" s="3"/>
      <c r="P21" s="3"/>
      <c r="Q21" s="3"/>
      <c r="R21" s="3"/>
      <c r="S21"/>
      <c r="T21"/>
      <c r="U21"/>
      <c r="V21"/>
      <c r="W21"/>
      <c r="X21"/>
      <c r="Y21"/>
      <c r="Z21"/>
      <c r="AA21"/>
    </row>
    <row r="22" spans="1:27" ht="23.45" customHeight="1" x14ac:dyDescent="0.25">
      <c r="A22" s="182"/>
      <c r="B22" s="184"/>
      <c r="C22" s="186"/>
      <c r="D22" s="182" t="str">
        <f>IF('Spritzplan Fläche 3'!F22="","",'Spritzplan Fläche 3'!F22)</f>
        <v>3-5 Blatt</v>
      </c>
      <c r="E22" s="191"/>
      <c r="F22" s="190"/>
      <c r="G22" s="60" t="str">
        <f>IF('Spritzplan Fläche 3'!I22="","",'Spritzplan Fläche 3'!I22)</f>
        <v/>
      </c>
      <c r="H22" s="14" t="str">
        <f>IF('Spritzplan Fläche 3'!J22="","",'Spritzplan Fläche 3'!J22)</f>
        <v/>
      </c>
      <c r="I22" s="25" t="str">
        <f>IF('Spritzplan Fläche 3'!L22="","",'Spritzplan Fläche 3'!L22)</f>
        <v/>
      </c>
      <c r="J22" s="55" t="str">
        <f>IF('Spritzplan Fläche 3'!V22="","",'Spritzplan Fläche 3'!V22)</f>
        <v/>
      </c>
      <c r="K22" s="3"/>
      <c r="L22" s="3"/>
      <c r="M22" s="3"/>
      <c r="N22" s="3"/>
      <c r="O22" s="3"/>
      <c r="P22" s="3"/>
      <c r="Q22" s="3"/>
      <c r="R22" s="3"/>
      <c r="S22"/>
      <c r="T22"/>
      <c r="U22"/>
      <c r="V22"/>
      <c r="W22"/>
      <c r="X22"/>
      <c r="Y22"/>
      <c r="Z22"/>
      <c r="AA22"/>
    </row>
    <row r="23" spans="1:27" ht="23.45" customHeight="1" thickBot="1" x14ac:dyDescent="0.3">
      <c r="A23" s="183"/>
      <c r="B23" s="185"/>
      <c r="C23" s="187"/>
      <c r="D23" s="74" t="str">
        <f>IF('Spritzplan Fläche 3'!F23="","",'Spritzplan Fläche 3'!F23)</f>
        <v>EC</v>
      </c>
      <c r="E23" s="62">
        <f>IF('Spritzplan Fläche 3'!G23="","",'Spritzplan Fläche 3'!G23)</f>
        <v>13</v>
      </c>
      <c r="F23" s="63">
        <f>IF('Spritzplan Fläche 3'!H23="","",'Spritzplan Fläche 3'!H23)</f>
        <v>15</v>
      </c>
      <c r="G23" s="64" t="str">
        <f>IF('Spritzplan Fläche 3'!I23="","",'Spritzplan Fläche 3'!I23)</f>
        <v/>
      </c>
      <c r="H23" s="16" t="str">
        <f>IF('Spritzplan Fläche 3'!J23="","",'Spritzplan Fläche 3'!J23)</f>
        <v/>
      </c>
      <c r="I23" s="27" t="str">
        <f>IF('Spritzplan Fläche 3'!L23="","",'Spritzplan Fläche 3'!L23)</f>
        <v/>
      </c>
      <c r="J23" s="56" t="str">
        <f>IF('Spritzplan Fläche 3'!V23="","",'Spritzplan Fläche 3'!V23)</f>
        <v/>
      </c>
      <c r="K23" s="3"/>
      <c r="L23" s="3"/>
      <c r="M23" s="3"/>
      <c r="N23" s="3"/>
      <c r="O23" s="3"/>
      <c r="P23" s="3"/>
      <c r="Q23" s="3"/>
      <c r="R23" s="3"/>
      <c r="S23"/>
      <c r="T23"/>
      <c r="U23"/>
      <c r="V23"/>
      <c r="W23"/>
      <c r="X23"/>
      <c r="Y23"/>
      <c r="Z23"/>
      <c r="AA23"/>
    </row>
    <row r="24" spans="1:27" ht="23.45" customHeight="1" x14ac:dyDescent="0.25">
      <c r="A24" s="181" t="str">
        <f>IF('Spritzplan Fläche 3'!A24="","",'Spritzplan Fläche 3'!A24)</f>
        <v/>
      </c>
      <c r="B24" s="184" t="str">
        <f>IF('Spritzplan Fläche 3'!B24="","",'Spritzplan Fläche 3'!B24)</f>
        <v/>
      </c>
      <c r="C24" s="192" t="str">
        <f>IF('Spritzplan Fläche 3'!D24="","",'Spritzplan Fläche 3'!D24)</f>
        <v/>
      </c>
      <c r="D24" s="188" t="str">
        <f>IF('Spritzplan Fläche 3'!F24="","",'Spritzplan Fläche 3'!F24)</f>
        <v>2. Vor-
Blüte</v>
      </c>
      <c r="E24" s="189"/>
      <c r="F24" s="190"/>
      <c r="G24" s="59" t="str">
        <f>IF('Spritzplan Fläche 3'!I24="","",'Spritzplan Fläche 3'!I24)</f>
        <v/>
      </c>
      <c r="H24" s="12" t="str">
        <f>IF('Spritzplan Fläche 3'!J24="","",'Spritzplan Fläche 3'!J24)</f>
        <v/>
      </c>
      <c r="I24" s="23" t="str">
        <f>IF('Spritzplan Fläche 3'!L24="","",'Spritzplan Fläche 3'!L24)</f>
        <v/>
      </c>
      <c r="J24" s="54" t="str">
        <f>IF('Spritzplan Fläche 3'!V24="","",'Spritzplan Fläche 3'!V24)</f>
        <v/>
      </c>
      <c r="K24" s="3"/>
      <c r="L24" s="3"/>
      <c r="M24" s="3"/>
      <c r="N24" s="3"/>
      <c r="O24" s="3"/>
      <c r="P24" s="3"/>
      <c r="Q24" s="3"/>
      <c r="R24" s="3"/>
      <c r="S24"/>
      <c r="T24"/>
      <c r="U24"/>
      <c r="V24"/>
      <c r="W24"/>
      <c r="X24"/>
      <c r="Y24"/>
      <c r="Z24"/>
      <c r="AA24"/>
    </row>
    <row r="25" spans="1:27" ht="23.45" customHeight="1" x14ac:dyDescent="0.25">
      <c r="A25" s="182"/>
      <c r="B25" s="184"/>
      <c r="C25" s="186"/>
      <c r="D25" s="182"/>
      <c r="E25" s="191"/>
      <c r="F25" s="190"/>
      <c r="G25" s="60" t="str">
        <f>IF('Spritzplan Fläche 3'!I25="","",'Spritzplan Fläche 3'!I25)</f>
        <v/>
      </c>
      <c r="H25" s="14" t="str">
        <f>IF('Spritzplan Fläche 3'!J25="","",'Spritzplan Fläche 3'!J25)</f>
        <v/>
      </c>
      <c r="I25" s="25" t="str">
        <f>IF('Spritzplan Fläche 3'!L25="","",'Spritzplan Fläche 3'!L25)</f>
        <v/>
      </c>
      <c r="J25" s="55" t="str">
        <f>IF('Spritzplan Fläche 3'!V25="","",'Spritzplan Fläche 3'!V25)</f>
        <v/>
      </c>
      <c r="K25" s="3"/>
      <c r="L25" s="3"/>
      <c r="M25" s="3"/>
      <c r="N25" s="3"/>
      <c r="O25" s="3"/>
      <c r="P25" s="3"/>
      <c r="Q25" s="3"/>
      <c r="R25" s="3"/>
      <c r="S25"/>
      <c r="T25"/>
      <c r="U25"/>
      <c r="V25"/>
      <c r="W25"/>
      <c r="X25"/>
      <c r="Y25"/>
      <c r="Z25"/>
      <c r="AA25"/>
    </row>
    <row r="26" spans="1:27" ht="23.45" customHeight="1" x14ac:dyDescent="0.25">
      <c r="A26" s="182"/>
      <c r="B26" s="184"/>
      <c r="C26" s="186"/>
      <c r="D26" s="182" t="str">
        <f>IF('Spritzplan Fläche 3'!F26="","",'Spritzplan Fläche 3'!F26)</f>
        <v>Gescheine sichtbar</v>
      </c>
      <c r="E26" s="191"/>
      <c r="F26" s="190"/>
      <c r="G26" s="60" t="str">
        <f>IF('Spritzplan Fläche 3'!I26="","",'Spritzplan Fläche 3'!I26)</f>
        <v/>
      </c>
      <c r="H26" s="14" t="str">
        <f>IF('Spritzplan Fläche 3'!J26="","",'Spritzplan Fläche 3'!J26)</f>
        <v/>
      </c>
      <c r="I26" s="25" t="str">
        <f>IF('Spritzplan Fläche 3'!L26="","",'Spritzplan Fläche 3'!L26)</f>
        <v/>
      </c>
      <c r="J26" s="55" t="str">
        <f>IF('Spritzplan Fläche 3'!V26="","",'Spritzplan Fläche 3'!V26)</f>
        <v/>
      </c>
      <c r="K26" s="3"/>
      <c r="L26" s="3"/>
      <c r="M26" s="3"/>
      <c r="N26" s="3"/>
      <c r="O26" s="3"/>
      <c r="P26" s="3"/>
      <c r="Q26" s="3"/>
      <c r="R26" s="3"/>
      <c r="S26"/>
      <c r="T26"/>
      <c r="U26"/>
      <c r="V26"/>
      <c r="W26"/>
      <c r="X26"/>
      <c r="Y26"/>
      <c r="Z26"/>
      <c r="AA26"/>
    </row>
    <row r="27" spans="1:27" ht="23.45" customHeight="1" thickBot="1" x14ac:dyDescent="0.3">
      <c r="A27" s="183"/>
      <c r="B27" s="185"/>
      <c r="C27" s="187"/>
      <c r="D27" s="74" t="str">
        <f>IF('Spritzplan Fläche 3'!F27="","",'Spritzplan Fläche 3'!F27)</f>
        <v>EC</v>
      </c>
      <c r="E27" s="62">
        <f>IF('Spritzplan Fläche 3'!G27="","",'Spritzplan Fläche 3'!G27)</f>
        <v>53</v>
      </c>
      <c r="F27" s="63">
        <f>IF('Spritzplan Fläche 3'!H27="","",'Spritzplan Fläche 3'!H27)</f>
        <v>55</v>
      </c>
      <c r="G27" s="60" t="str">
        <f>IF('Spritzplan Fläche 3'!I27="","",'Spritzplan Fläche 3'!I27)</f>
        <v/>
      </c>
      <c r="H27" s="16" t="str">
        <f>IF('Spritzplan Fläche 3'!J27="","",'Spritzplan Fläche 3'!J27)</f>
        <v/>
      </c>
      <c r="I27" s="27" t="str">
        <f>IF('Spritzplan Fläche 3'!L27="","",'Spritzplan Fläche 3'!L27)</f>
        <v/>
      </c>
      <c r="J27" s="56" t="str">
        <f>IF('Spritzplan Fläche 3'!V27="","",'Spritzplan Fläche 3'!V27)</f>
        <v/>
      </c>
      <c r="K27" s="3"/>
      <c r="L27" s="3"/>
      <c r="M27" s="3"/>
      <c r="N27" s="3"/>
      <c r="O27" s="3"/>
      <c r="P27" s="3"/>
      <c r="Q27" s="3"/>
      <c r="R27" s="3"/>
      <c r="S27"/>
      <c r="T27"/>
      <c r="U27"/>
      <c r="V27"/>
      <c r="W27"/>
      <c r="X27"/>
      <c r="Y27"/>
      <c r="Z27"/>
      <c r="AA27"/>
    </row>
    <row r="28" spans="1:27" ht="23.45" customHeight="1" x14ac:dyDescent="0.25">
      <c r="A28" s="181" t="str">
        <f>IF('Spritzplan Fläche 3'!A28="","",'Spritzplan Fläche 3'!A28)</f>
        <v/>
      </c>
      <c r="B28" s="184" t="str">
        <f>IF('Spritzplan Fläche 3'!B28="","",'Spritzplan Fläche 3'!B28)</f>
        <v/>
      </c>
      <c r="C28" s="192" t="str">
        <f>IF('Spritzplan Fläche 3'!D28="","",'Spritzplan Fläche 3'!D28)</f>
        <v/>
      </c>
      <c r="D28" s="188" t="str">
        <f>IF('Spritzplan Fläche 3'!F28="","",'Spritzplan Fläche 3'!F28)</f>
        <v>Letzte
Vorblüte</v>
      </c>
      <c r="E28" s="189"/>
      <c r="F28" s="190"/>
      <c r="G28" s="59" t="str">
        <f>IF('Spritzplan Fläche 3'!I28="","",'Spritzplan Fläche 3'!I28)</f>
        <v/>
      </c>
      <c r="H28" s="12" t="str">
        <f>IF('Spritzplan Fläche 3'!J28="","",'Spritzplan Fläche 3'!J28)</f>
        <v/>
      </c>
      <c r="I28" s="23" t="str">
        <f>IF('Spritzplan Fläche 3'!L28="","",'Spritzplan Fläche 3'!L28)</f>
        <v/>
      </c>
      <c r="J28" s="54" t="str">
        <f>IF('Spritzplan Fläche 3'!V28="","",'Spritzplan Fläche 3'!V28)</f>
        <v/>
      </c>
      <c r="K28" s="3"/>
      <c r="L28" s="3"/>
      <c r="M28" s="3"/>
      <c r="N28" s="3"/>
      <c r="O28" s="3"/>
      <c r="P28" s="3"/>
      <c r="Q28" s="3"/>
      <c r="R28" s="3"/>
      <c r="S28"/>
      <c r="T28"/>
      <c r="U28"/>
      <c r="V28"/>
      <c r="W28"/>
      <c r="X28"/>
      <c r="Y28"/>
      <c r="Z28"/>
      <c r="AA28"/>
    </row>
    <row r="29" spans="1:27" ht="23.45" customHeight="1" x14ac:dyDescent="0.25">
      <c r="A29" s="182"/>
      <c r="B29" s="184"/>
      <c r="C29" s="186"/>
      <c r="D29" s="182"/>
      <c r="E29" s="191"/>
      <c r="F29" s="190"/>
      <c r="G29" s="60" t="str">
        <f>IF('Spritzplan Fläche 3'!I29="","",'Spritzplan Fläche 3'!I29)</f>
        <v/>
      </c>
      <c r="H29" s="14" t="str">
        <f>IF('Spritzplan Fläche 3'!J29="","",'Spritzplan Fläche 3'!J29)</f>
        <v/>
      </c>
      <c r="I29" s="25" t="str">
        <f>IF('Spritzplan Fläche 3'!L29="","",'Spritzplan Fläche 3'!L29)</f>
        <v/>
      </c>
      <c r="J29" s="55" t="str">
        <f>IF('Spritzplan Fläche 3'!V29="","",'Spritzplan Fläche 3'!V29)</f>
        <v/>
      </c>
      <c r="K29" s="3"/>
      <c r="L29" s="3"/>
      <c r="M29" s="3"/>
      <c r="N29" s="3"/>
      <c r="O29" s="3"/>
      <c r="P29" s="3"/>
      <c r="Q29" s="3"/>
      <c r="R29" s="3"/>
      <c r="S29"/>
      <c r="T29"/>
      <c r="U29"/>
      <c r="V29"/>
      <c r="W29"/>
      <c r="X29"/>
      <c r="Y29"/>
      <c r="Z29"/>
      <c r="AA29"/>
    </row>
    <row r="30" spans="1:27" ht="23.45" customHeight="1" x14ac:dyDescent="0.25">
      <c r="A30" s="182"/>
      <c r="B30" s="184"/>
      <c r="C30" s="186"/>
      <c r="D30" s="182" t="str">
        <f>IF('Spritzplan Fläche 3'!F30="","",'Spritzplan Fläche 3'!F30)</f>
        <v/>
      </c>
      <c r="E30" s="191"/>
      <c r="F30" s="190"/>
      <c r="G30" s="60" t="str">
        <f>IF('Spritzplan Fläche 3'!I30="","",'Spritzplan Fläche 3'!I30)</f>
        <v/>
      </c>
      <c r="H30" s="14" t="str">
        <f>IF('Spritzplan Fläche 3'!J30="","",'Spritzplan Fläche 3'!J30)</f>
        <v/>
      </c>
      <c r="I30" s="25" t="str">
        <f>IF('Spritzplan Fläche 3'!L30="","",'Spritzplan Fläche 3'!L30)</f>
        <v/>
      </c>
      <c r="J30" s="55" t="str">
        <f>IF('Spritzplan Fläche 3'!V30="","",'Spritzplan Fläche 3'!V30)</f>
        <v/>
      </c>
      <c r="K30" s="3"/>
      <c r="L30" s="3"/>
      <c r="M30" s="3"/>
      <c r="N30" s="3"/>
      <c r="O30" s="3"/>
      <c r="P30" s="3"/>
      <c r="Q30" s="3"/>
      <c r="R30" s="3"/>
      <c r="S30"/>
      <c r="T30"/>
      <c r="U30"/>
      <c r="V30"/>
      <c r="W30"/>
      <c r="X30"/>
      <c r="Y30"/>
      <c r="Z30"/>
      <c r="AA30"/>
    </row>
    <row r="31" spans="1:27" ht="23.45" customHeight="1" thickBot="1" x14ac:dyDescent="0.3">
      <c r="A31" s="183"/>
      <c r="B31" s="185"/>
      <c r="C31" s="187"/>
      <c r="D31" s="74" t="str">
        <f>IF('Spritzplan Fläche 3'!F31="","",'Spritzplan Fläche 3'!F31)</f>
        <v>EC</v>
      </c>
      <c r="E31" s="62">
        <f>IF('Spritzplan Fläche 3'!G31="","",'Spritzplan Fläche 3'!G31)</f>
        <v>57</v>
      </c>
      <c r="F31" s="63">
        <f>IF('Spritzplan Fläche 3'!H31="","",'Spritzplan Fläche 3'!H31)</f>
        <v>60</v>
      </c>
      <c r="G31" s="60" t="str">
        <f>IF('Spritzplan Fläche 3'!I31="","",'Spritzplan Fläche 3'!I31)</f>
        <v/>
      </c>
      <c r="H31" s="16" t="str">
        <f>IF('Spritzplan Fläche 3'!J31="","",'Spritzplan Fläche 3'!J31)</f>
        <v/>
      </c>
      <c r="I31" s="29" t="str">
        <f>IF('Spritzplan Fläche 3'!L31="","",'Spritzplan Fläche 3'!L31)</f>
        <v/>
      </c>
      <c r="J31" s="56" t="str">
        <f>IF('Spritzplan Fläche 3'!V31="","",'Spritzplan Fläche 3'!V31)</f>
        <v/>
      </c>
      <c r="K31" s="3"/>
      <c r="L31" s="3"/>
      <c r="M31" s="3"/>
      <c r="N31" s="3"/>
      <c r="O31" s="3"/>
      <c r="P31" s="3"/>
      <c r="Q31" s="3"/>
      <c r="R31" s="3"/>
      <c r="S31"/>
      <c r="T31"/>
      <c r="U31"/>
      <c r="V31"/>
      <c r="W31"/>
      <c r="X31"/>
      <c r="Y31"/>
      <c r="Z31"/>
      <c r="AA31"/>
    </row>
    <row r="32" spans="1:27" ht="23.45" customHeight="1" x14ac:dyDescent="0.25">
      <c r="A32" s="181" t="str">
        <f>IF('Spritzplan Fläche 3'!A32="","",'Spritzplan Fläche 3'!A32)</f>
        <v/>
      </c>
      <c r="B32" s="184" t="str">
        <f>IF('Spritzplan Fläche 3'!B32="","",'Spritzplan Fläche 3'!B32)</f>
        <v/>
      </c>
      <c r="C32" s="192" t="str">
        <f>IF('Spritzplan Fläche 3'!D32="","",'Spritzplan Fläche 3'!D32)</f>
        <v/>
      </c>
      <c r="D32" s="188" t="str">
        <f>IF('Spritzplan Fläche 3'!F32="","",'Spritzplan Fläche 3'!F32)</f>
        <v>Abgehende
Blüte</v>
      </c>
      <c r="E32" s="189"/>
      <c r="F32" s="190"/>
      <c r="G32" s="59" t="str">
        <f>IF('Spritzplan Fläche 3'!I32="","",'Spritzplan Fläche 3'!I32)</f>
        <v/>
      </c>
      <c r="H32" s="12" t="str">
        <f>IF('Spritzplan Fläche 3'!J32="","",'Spritzplan Fläche 3'!J32)</f>
        <v/>
      </c>
      <c r="I32" s="11" t="str">
        <f>IF('Spritzplan Fläche 3'!L32="","",'Spritzplan Fläche 3'!L32)</f>
        <v/>
      </c>
      <c r="J32" s="54" t="str">
        <f>IF('Spritzplan Fläche 3'!V32="","",'Spritzplan Fläche 3'!V32)</f>
        <v/>
      </c>
      <c r="K32" s="3"/>
      <c r="L32" s="3"/>
      <c r="M32" s="3"/>
      <c r="N32" s="3"/>
      <c r="O32" s="3"/>
      <c r="P32" s="3"/>
      <c r="Q32" s="3"/>
      <c r="R32" s="3"/>
      <c r="S32"/>
      <c r="T32"/>
      <c r="U32"/>
      <c r="V32"/>
      <c r="W32"/>
      <c r="X32"/>
      <c r="Y32"/>
      <c r="Z32"/>
      <c r="AA32"/>
    </row>
    <row r="33" spans="1:27" ht="23.45" customHeight="1" x14ac:dyDescent="0.25">
      <c r="A33" s="182"/>
      <c r="B33" s="184"/>
      <c r="C33" s="186"/>
      <c r="D33" s="182"/>
      <c r="E33" s="191"/>
      <c r="F33" s="190"/>
      <c r="G33" s="60" t="str">
        <f>IF('Spritzplan Fläche 3'!I33="","",'Spritzplan Fläche 3'!I33)</f>
        <v/>
      </c>
      <c r="H33" s="14" t="str">
        <f>IF('Spritzplan Fläche 3'!J33="","",'Spritzplan Fläche 3'!J33)</f>
        <v/>
      </c>
      <c r="I33" s="13" t="str">
        <f>IF('Spritzplan Fläche 3'!L33="","",'Spritzplan Fläche 3'!L33)</f>
        <v/>
      </c>
      <c r="J33" s="55" t="str">
        <f>IF('Spritzplan Fläche 3'!V33="","",'Spritzplan Fläche 3'!V33)</f>
        <v/>
      </c>
      <c r="K33" s="3"/>
      <c r="L33" s="3"/>
      <c r="M33" s="3"/>
      <c r="N33" s="3"/>
      <c r="O33" s="3"/>
      <c r="P33" s="3"/>
      <c r="Q33" s="3"/>
      <c r="R33" s="3"/>
      <c r="S33"/>
      <c r="T33"/>
      <c r="U33"/>
      <c r="V33"/>
      <c r="W33"/>
      <c r="X33"/>
      <c r="Y33"/>
      <c r="Z33"/>
      <c r="AA33"/>
    </row>
    <row r="34" spans="1:27" ht="23.45" customHeight="1" x14ac:dyDescent="0.25">
      <c r="A34" s="182"/>
      <c r="B34" s="184"/>
      <c r="C34" s="186"/>
      <c r="D34" s="182" t="str">
        <f>IF('Spritzplan Fläche 3'!F34="","",'Spritzplan Fläche 3'!F34)</f>
        <v/>
      </c>
      <c r="E34" s="191"/>
      <c r="F34" s="190"/>
      <c r="G34" s="60" t="str">
        <f>IF('Spritzplan Fläche 3'!I34="","",'Spritzplan Fläche 3'!I34)</f>
        <v/>
      </c>
      <c r="H34" s="14" t="str">
        <f>IF('Spritzplan Fläche 3'!J34="","",'Spritzplan Fläche 3'!J34)</f>
        <v/>
      </c>
      <c r="I34" s="13" t="str">
        <f>IF('Spritzplan Fläche 3'!L34="","",'Spritzplan Fläche 3'!L34)</f>
        <v/>
      </c>
      <c r="J34" s="55" t="str">
        <f>IF('Spritzplan Fläche 3'!V34="","",'Spritzplan Fläche 3'!V34)</f>
        <v/>
      </c>
      <c r="K34" s="3"/>
      <c r="L34" s="3"/>
      <c r="M34" s="3"/>
      <c r="N34" s="3"/>
      <c r="O34" s="3"/>
      <c r="P34" s="3"/>
      <c r="Q34" s="3"/>
      <c r="R34" s="3"/>
      <c r="S34"/>
      <c r="T34"/>
      <c r="U34"/>
      <c r="V34"/>
      <c r="W34"/>
      <c r="X34"/>
      <c r="Y34"/>
      <c r="Z34"/>
      <c r="AA34"/>
    </row>
    <row r="35" spans="1:27" ht="23.45" customHeight="1" thickBot="1" x14ac:dyDescent="0.3">
      <c r="A35" s="183"/>
      <c r="B35" s="185"/>
      <c r="C35" s="187"/>
      <c r="D35" s="74" t="str">
        <f>IF('Spritzplan Fläche 3'!F35="","",'Spritzplan Fläche 3'!F35)</f>
        <v>EC</v>
      </c>
      <c r="E35" s="62">
        <f>IF('Spritzplan Fläche 3'!G35="","",'Spritzplan Fläche 3'!G35)</f>
        <v>61</v>
      </c>
      <c r="F35" s="63">
        <f>IF('Spritzplan Fläche 3'!H35="","",'Spritzplan Fläche 3'!H35)</f>
        <v>71</v>
      </c>
      <c r="G35" s="64" t="str">
        <f>IF('Spritzplan Fläche 3'!I35="","",'Spritzplan Fläche 3'!I35)</f>
        <v/>
      </c>
      <c r="H35" s="16" t="str">
        <f>IF('Spritzplan Fläche 3'!J35="","",'Spritzplan Fläche 3'!J35)</f>
        <v/>
      </c>
      <c r="I35" s="15" t="str">
        <f>IF('Spritzplan Fläche 3'!L35="","",'Spritzplan Fläche 3'!L35)</f>
        <v/>
      </c>
      <c r="J35" s="56" t="str">
        <f>IF('Spritzplan Fläche 3'!V35="","",'Spritzplan Fläche 3'!V35)</f>
        <v/>
      </c>
      <c r="K35" s="3"/>
      <c r="L35" s="3"/>
      <c r="M35" s="3"/>
      <c r="N35" s="3"/>
      <c r="O35" s="3"/>
      <c r="P35" s="3"/>
      <c r="Q35" s="3"/>
      <c r="R35" s="3"/>
      <c r="S35"/>
      <c r="T35"/>
      <c r="U35"/>
      <c r="V35"/>
      <c r="W35"/>
      <c r="X35"/>
      <c r="Y35"/>
      <c r="Z35"/>
      <c r="AA35"/>
    </row>
    <row r="36" spans="1:27" ht="23.45" customHeight="1" x14ac:dyDescent="0.25">
      <c r="A36" s="181" t="str">
        <f>IF('Spritzplan Fläche 3'!A36="","",'Spritzplan Fläche 3'!A36)</f>
        <v/>
      </c>
      <c r="B36" s="184" t="str">
        <f>IF('Spritzplan Fläche 3'!B36="","",'Spritzplan Fläche 3'!B36)</f>
        <v/>
      </c>
      <c r="C36" s="192" t="str">
        <f>IF('Spritzplan Fläche 3'!D36="","",'Spritzplan Fläche 3'!D36)</f>
        <v/>
      </c>
      <c r="D36" s="188" t="str">
        <f>IF('Spritzplan Fläche 3'!F36="","",'Spritzplan Fläche 3'!F36)</f>
        <v>Nachblüte
(Schrotkorn -</v>
      </c>
      <c r="E36" s="189"/>
      <c r="F36" s="190"/>
      <c r="G36" s="59" t="str">
        <f>IF('Spritzplan Fläche 3'!I36="","",'Spritzplan Fläche 3'!I36)</f>
        <v/>
      </c>
      <c r="H36" s="12" t="str">
        <f>IF('Spritzplan Fläche 3'!J36="","",'Spritzplan Fläche 3'!J36)</f>
        <v/>
      </c>
      <c r="I36" s="11" t="str">
        <f>IF('Spritzplan Fläche 3'!L36="","",'Spritzplan Fläche 3'!L36)</f>
        <v/>
      </c>
      <c r="J36" s="54" t="str">
        <f>IF('Spritzplan Fläche 3'!V36="","",'Spritzplan Fläche 3'!V36)</f>
        <v/>
      </c>
      <c r="K36" s="3"/>
      <c r="L36" s="3"/>
      <c r="M36" s="3"/>
      <c r="N36" s="3"/>
      <c r="O36" s="3"/>
      <c r="P36" s="3"/>
      <c r="Q36" s="3"/>
      <c r="R36" s="3"/>
      <c r="S36"/>
      <c r="T36"/>
      <c r="U36"/>
      <c r="V36"/>
      <c r="W36"/>
      <c r="X36"/>
      <c r="Y36"/>
      <c r="Z36"/>
      <c r="AA36"/>
    </row>
    <row r="37" spans="1:27" ht="23.45" customHeight="1" x14ac:dyDescent="0.25">
      <c r="A37" s="182"/>
      <c r="B37" s="184"/>
      <c r="C37" s="186"/>
      <c r="D37" s="182"/>
      <c r="E37" s="191"/>
      <c r="F37" s="190"/>
      <c r="G37" s="60" t="str">
        <f>IF('Spritzplan Fläche 3'!I37="","",'Spritzplan Fläche 3'!I37)</f>
        <v/>
      </c>
      <c r="H37" s="14" t="str">
        <f>IF('Spritzplan Fläche 3'!J37="","",'Spritzplan Fläche 3'!J37)</f>
        <v/>
      </c>
      <c r="I37" s="13" t="str">
        <f>IF('Spritzplan Fläche 3'!L37="","",'Spritzplan Fläche 3'!L37)</f>
        <v/>
      </c>
      <c r="J37" s="55" t="str">
        <f>IF('Spritzplan Fläche 3'!V37="","",'Spritzplan Fläche 3'!V37)</f>
        <v/>
      </c>
      <c r="K37" s="3"/>
      <c r="L37" s="3"/>
      <c r="M37" s="3"/>
      <c r="N37" s="3"/>
      <c r="O37" s="3"/>
      <c r="P37" s="3"/>
      <c r="Q37" s="3"/>
      <c r="R37" s="3"/>
      <c r="S37"/>
      <c r="T37"/>
      <c r="U37"/>
      <c r="V37"/>
      <c r="W37"/>
      <c r="X37"/>
      <c r="Y37"/>
      <c r="Z37"/>
      <c r="AA37"/>
    </row>
    <row r="38" spans="1:27" ht="23.45" customHeight="1" x14ac:dyDescent="0.25">
      <c r="A38" s="182"/>
      <c r="B38" s="184"/>
      <c r="C38" s="186"/>
      <c r="D38" s="182" t="str">
        <f>IF('Spritzplan Fläche 3'!F38="","",'Spritzplan Fläche 3'!F38)</f>
        <v>Erbsengr.)</v>
      </c>
      <c r="E38" s="191"/>
      <c r="F38" s="190"/>
      <c r="G38" s="60" t="str">
        <f>IF('Spritzplan Fläche 3'!I38="","",'Spritzplan Fläche 3'!I38)</f>
        <v/>
      </c>
      <c r="H38" s="14" t="str">
        <f>IF('Spritzplan Fläche 3'!J38="","",'Spritzplan Fläche 3'!J38)</f>
        <v/>
      </c>
      <c r="I38" s="13" t="str">
        <f>IF('Spritzplan Fläche 3'!L38="","",'Spritzplan Fläche 3'!L38)</f>
        <v/>
      </c>
      <c r="J38" s="55" t="str">
        <f>IF('Spritzplan Fläche 3'!V38="","",'Spritzplan Fläche 3'!V38)</f>
        <v/>
      </c>
      <c r="K38" s="3"/>
      <c r="L38" s="3"/>
      <c r="M38" s="3"/>
      <c r="N38" s="3"/>
      <c r="O38" s="3"/>
      <c r="P38" s="3"/>
      <c r="Q38" s="3"/>
      <c r="R38" s="3"/>
      <c r="S38"/>
      <c r="T38"/>
      <c r="U38"/>
      <c r="V38"/>
      <c r="W38"/>
      <c r="X38"/>
      <c r="Y38"/>
      <c r="Z38"/>
      <c r="AA38"/>
    </row>
    <row r="39" spans="1:27" ht="23.45" customHeight="1" thickBot="1" x14ac:dyDescent="0.3">
      <c r="A39" s="183"/>
      <c r="B39" s="185"/>
      <c r="C39" s="187"/>
      <c r="D39" s="74" t="str">
        <f>IF('Spritzplan Fläche 3'!F39="","",'Spritzplan Fläche 3'!F39)</f>
        <v>EC</v>
      </c>
      <c r="E39" s="62">
        <f>IF('Spritzplan Fläche 3'!G39="","",'Spritzplan Fläche 3'!G39)</f>
        <v>73</v>
      </c>
      <c r="F39" s="63">
        <f>IF('Spritzplan Fläche 3'!H39="","",'Spritzplan Fläche 3'!H39)</f>
        <v>75</v>
      </c>
      <c r="G39" s="64" t="str">
        <f>IF('Spritzplan Fläche 3'!I39="","",'Spritzplan Fläche 3'!I39)</f>
        <v/>
      </c>
      <c r="H39" s="16" t="str">
        <f>IF('Spritzplan Fläche 3'!J39="","",'Spritzplan Fläche 3'!J39)</f>
        <v/>
      </c>
      <c r="I39" s="15" t="str">
        <f>IF('Spritzplan Fläche 3'!L39="","",'Spritzplan Fläche 3'!L39)</f>
        <v/>
      </c>
      <c r="J39" s="56" t="str">
        <f>IF('Spritzplan Fläche 3'!V39="","",'Spritzplan Fläche 3'!V39)</f>
        <v/>
      </c>
      <c r="K39" s="3"/>
      <c r="L39" s="3"/>
      <c r="M39" s="3"/>
      <c r="N39" s="3"/>
      <c r="O39" s="3"/>
      <c r="P39" s="3"/>
      <c r="Q39" s="3"/>
      <c r="R39" s="3"/>
      <c r="S39"/>
      <c r="T39"/>
      <c r="U39"/>
      <c r="V39"/>
      <c r="W39"/>
      <c r="X39"/>
      <c r="Y39"/>
      <c r="Z39"/>
      <c r="AA39"/>
    </row>
    <row r="40" spans="1:27" ht="23.45" customHeight="1" x14ac:dyDescent="0.25">
      <c r="A40" s="181" t="str">
        <f>IF('Spritzplan Fläche 3'!A40="","",'Spritzplan Fläche 3'!A40)</f>
        <v/>
      </c>
      <c r="B40" s="184" t="str">
        <f>IF('Spritzplan Fläche 3'!B40="","",'Spritzplan Fläche 3'!B40)</f>
        <v/>
      </c>
      <c r="C40" s="192" t="str">
        <f>IF('Spritzplan Fläche 3'!D40="","",'Spritzplan Fläche 3'!D40)</f>
        <v/>
      </c>
      <c r="D40" s="188" t="str">
        <f>IF('Spritzplan Fläche 3'!F40="","",'Spritzplan Fläche 3'!F40)</f>
        <v>Trauben-
schluss</v>
      </c>
      <c r="E40" s="189"/>
      <c r="F40" s="190"/>
      <c r="G40" s="59" t="str">
        <f>IF('Spritzplan Fläche 3'!I40="","",'Spritzplan Fläche 3'!I40)</f>
        <v/>
      </c>
      <c r="H40" s="12" t="str">
        <f>IF('Spritzplan Fläche 3'!J40="","",'Spritzplan Fläche 3'!J40)</f>
        <v/>
      </c>
      <c r="I40" s="11" t="str">
        <f>IF('Spritzplan Fläche 3'!L40="","",'Spritzplan Fläche 3'!L40)</f>
        <v/>
      </c>
      <c r="J40" s="54" t="str">
        <f>IF('Spritzplan Fläche 3'!V40="","",'Spritzplan Fläche 3'!V40)</f>
        <v/>
      </c>
      <c r="K40" s="3"/>
      <c r="L40" s="3"/>
      <c r="M40" s="3"/>
      <c r="N40" s="3"/>
      <c r="O40" s="3"/>
      <c r="P40" s="3"/>
      <c r="Q40" s="3"/>
      <c r="R40" s="3"/>
      <c r="S40"/>
      <c r="T40"/>
      <c r="U40"/>
      <c r="V40"/>
      <c r="W40"/>
      <c r="X40"/>
      <c r="Y40"/>
      <c r="Z40"/>
      <c r="AA40"/>
    </row>
    <row r="41" spans="1:27" ht="23.45" customHeight="1" x14ac:dyDescent="0.25">
      <c r="A41" s="182"/>
      <c r="B41" s="184"/>
      <c r="C41" s="186"/>
      <c r="D41" s="182"/>
      <c r="E41" s="191"/>
      <c r="F41" s="190"/>
      <c r="G41" s="60" t="str">
        <f>IF('Spritzplan Fläche 3'!I41="","",'Spritzplan Fläche 3'!I41)</f>
        <v/>
      </c>
      <c r="H41" s="14" t="str">
        <f>IF('Spritzplan Fläche 3'!J41="","",'Spritzplan Fläche 3'!J41)</f>
        <v/>
      </c>
      <c r="I41" s="13" t="str">
        <f>IF('Spritzplan Fläche 3'!L41="","",'Spritzplan Fläche 3'!L41)</f>
        <v/>
      </c>
      <c r="J41" s="55" t="str">
        <f>IF('Spritzplan Fläche 3'!V41="","",'Spritzplan Fläche 3'!V41)</f>
        <v/>
      </c>
      <c r="K41" s="3"/>
      <c r="L41" s="3"/>
      <c r="M41" s="3"/>
      <c r="N41" s="3"/>
      <c r="O41" s="3"/>
      <c r="P41" s="3"/>
      <c r="Q41" s="3"/>
      <c r="R41" s="3"/>
      <c r="S41"/>
      <c r="T41"/>
      <c r="U41"/>
      <c r="V41"/>
      <c r="W41"/>
      <c r="X41"/>
      <c r="Y41"/>
      <c r="Z41"/>
      <c r="AA41"/>
    </row>
    <row r="42" spans="1:27" ht="23.45" customHeight="1" x14ac:dyDescent="0.25">
      <c r="A42" s="182"/>
      <c r="B42" s="184"/>
      <c r="C42" s="186"/>
      <c r="D42" s="182" t="str">
        <f>IF('Spritzplan Fläche 3'!F42="","",'Spritzplan Fläche 3'!F42)</f>
        <v/>
      </c>
      <c r="E42" s="191"/>
      <c r="F42" s="190"/>
      <c r="G42" s="60" t="str">
        <f>IF('Spritzplan Fläche 3'!I42="","",'Spritzplan Fläche 3'!I42)</f>
        <v/>
      </c>
      <c r="H42" s="14" t="str">
        <f>IF('Spritzplan Fläche 3'!J42="","",'Spritzplan Fläche 3'!J42)</f>
        <v/>
      </c>
      <c r="I42" s="13" t="str">
        <f>IF('Spritzplan Fläche 3'!L42="","",'Spritzplan Fläche 3'!L42)</f>
        <v/>
      </c>
      <c r="J42" s="55" t="str">
        <f>IF('Spritzplan Fläche 3'!V42="","",'Spritzplan Fläche 3'!V42)</f>
        <v/>
      </c>
      <c r="K42" s="3"/>
      <c r="L42" s="3"/>
      <c r="M42" s="3"/>
      <c r="N42" s="3"/>
      <c r="O42" s="3"/>
      <c r="P42" s="3"/>
      <c r="Q42" s="3"/>
      <c r="R42" s="3"/>
      <c r="S42"/>
      <c r="T42"/>
      <c r="U42"/>
      <c r="V42"/>
      <c r="W42"/>
      <c r="X42"/>
      <c r="Y42"/>
      <c r="Z42"/>
      <c r="AA42"/>
    </row>
    <row r="43" spans="1:27" ht="23.45" customHeight="1" thickBot="1" x14ac:dyDescent="0.3">
      <c r="A43" s="183"/>
      <c r="B43" s="185"/>
      <c r="C43" s="187"/>
      <c r="D43" s="74" t="str">
        <f>IF('Spritzplan Fläche 3'!F43="","",'Spritzplan Fläche 3'!F43)</f>
        <v>EC</v>
      </c>
      <c r="E43" s="62">
        <f>IF('Spritzplan Fläche 3'!G43="","",'Spritzplan Fläche 3'!G43)</f>
        <v>77</v>
      </c>
      <c r="F43" s="63">
        <f>IF('Spritzplan Fläche 3'!H43="","",'Spritzplan Fläche 3'!H43)</f>
        <v>79</v>
      </c>
      <c r="G43" s="64" t="str">
        <f>IF('Spritzplan Fläche 3'!I43="","",'Spritzplan Fläche 3'!I43)</f>
        <v/>
      </c>
      <c r="H43" s="16" t="str">
        <f>IF('Spritzplan Fläche 3'!J43="","",'Spritzplan Fläche 3'!J43)</f>
        <v/>
      </c>
      <c r="I43" s="15" t="str">
        <f>IF('Spritzplan Fläche 3'!L43="","",'Spritzplan Fläche 3'!L43)</f>
        <v/>
      </c>
      <c r="J43" s="56" t="str">
        <f>IF('Spritzplan Fläche 3'!V43="","",'Spritzplan Fläche 3'!V43)</f>
        <v/>
      </c>
      <c r="K43" s="3"/>
      <c r="L43" s="3"/>
      <c r="M43" s="3"/>
      <c r="N43" s="3"/>
      <c r="O43" s="3"/>
      <c r="P43" s="3"/>
      <c r="Q43" s="3"/>
      <c r="R43" s="3"/>
      <c r="S43"/>
      <c r="T43"/>
      <c r="U43"/>
      <c r="V43"/>
      <c r="W43"/>
      <c r="X43"/>
      <c r="Y43"/>
      <c r="Z43"/>
      <c r="AA43"/>
    </row>
    <row r="44" spans="1:27" ht="23.45" customHeight="1" x14ac:dyDescent="0.25">
      <c r="A44" s="181" t="str">
        <f>IF('Spritzplan Fläche 3'!A44="","",'Spritzplan Fläche 3'!A44)</f>
        <v/>
      </c>
      <c r="B44" s="184" t="str">
        <f>IF('Spritzplan Fläche 3'!B44="","",'Spritzplan Fläche 3'!B44)</f>
        <v/>
      </c>
      <c r="C44" s="192" t="str">
        <f>IF('Spritzplan Fläche 3'!D44="","",'Spritzplan Fläche 3'!D44)</f>
        <v/>
      </c>
      <c r="D44" s="188" t="str">
        <f>IF('Spritzplan Fläche 3'!F44="","",'Spritzplan Fläche 3'!F44)</f>
        <v>Reife-
beginn</v>
      </c>
      <c r="E44" s="189"/>
      <c r="F44" s="190"/>
      <c r="G44" s="59" t="str">
        <f>IF('Spritzplan Fläche 3'!I44="","",'Spritzplan Fläche 3'!I44)</f>
        <v/>
      </c>
      <c r="H44" s="12" t="str">
        <f>IF('Spritzplan Fläche 3'!J44="","",'Spritzplan Fläche 3'!J44)</f>
        <v/>
      </c>
      <c r="I44" s="11" t="str">
        <f>IF('Spritzplan Fläche 3'!L44="","",'Spritzplan Fläche 3'!L44)</f>
        <v/>
      </c>
      <c r="J44" s="54" t="str">
        <f>IF('Spritzplan Fläche 3'!V44="","",'Spritzplan Fläche 3'!V44)</f>
        <v/>
      </c>
      <c r="K44" s="3"/>
      <c r="L44" s="3"/>
      <c r="M44" s="3"/>
      <c r="N44" s="3"/>
      <c r="O44" s="3"/>
      <c r="P44" s="3"/>
      <c r="Q44" s="3"/>
      <c r="R44" s="3"/>
      <c r="S44"/>
      <c r="T44"/>
      <c r="U44"/>
      <c r="V44"/>
      <c r="W44"/>
      <c r="X44"/>
      <c r="Y44"/>
      <c r="Z44"/>
      <c r="AA44"/>
    </row>
    <row r="45" spans="1:27" ht="23.45" customHeight="1" x14ac:dyDescent="0.25">
      <c r="A45" s="182"/>
      <c r="B45" s="184"/>
      <c r="C45" s="186"/>
      <c r="D45" s="182"/>
      <c r="E45" s="191"/>
      <c r="F45" s="190"/>
      <c r="G45" s="60" t="str">
        <f>IF('Spritzplan Fläche 3'!I45="","",'Spritzplan Fläche 3'!I45)</f>
        <v/>
      </c>
      <c r="H45" s="14" t="str">
        <f>IF('Spritzplan Fläche 3'!J45="","",'Spritzplan Fläche 3'!J45)</f>
        <v/>
      </c>
      <c r="I45" s="13" t="str">
        <f>IF('Spritzplan Fläche 3'!L45="","",'Spritzplan Fläche 3'!L45)</f>
        <v/>
      </c>
      <c r="J45" s="55" t="str">
        <f>IF('Spritzplan Fläche 3'!V45="","",'Spritzplan Fläche 3'!V45)</f>
        <v/>
      </c>
      <c r="K45" s="3"/>
      <c r="L45" s="3"/>
      <c r="M45" s="3"/>
      <c r="N45" s="3"/>
      <c r="O45" s="3"/>
      <c r="P45" s="3"/>
      <c r="Q45" s="3"/>
      <c r="R45" s="3"/>
      <c r="S45"/>
      <c r="T45"/>
      <c r="U45"/>
      <c r="V45"/>
      <c r="W45"/>
      <c r="X45"/>
      <c r="Y45"/>
      <c r="Z45"/>
      <c r="AA45"/>
    </row>
    <row r="46" spans="1:27" ht="23.45" customHeight="1" x14ac:dyDescent="0.25">
      <c r="A46" s="182"/>
      <c r="B46" s="184"/>
      <c r="C46" s="186"/>
      <c r="D46" s="182" t="str">
        <f>IF('Spritzplan Fläche 3'!F46="","",'Spritzplan Fläche 3'!F46)</f>
        <v/>
      </c>
      <c r="E46" s="191"/>
      <c r="F46" s="190"/>
      <c r="G46" s="60" t="str">
        <f>IF('Spritzplan Fläche 3'!I46="","",'Spritzplan Fläche 3'!I46)</f>
        <v/>
      </c>
      <c r="H46" s="14" t="str">
        <f>IF('Spritzplan Fläche 3'!J46="","",'Spritzplan Fläche 3'!J46)</f>
        <v/>
      </c>
      <c r="I46" s="13" t="str">
        <f>IF('Spritzplan Fläche 3'!L46="","",'Spritzplan Fläche 3'!L46)</f>
        <v/>
      </c>
      <c r="J46" s="55" t="str">
        <f>IF('Spritzplan Fläche 3'!V46="","",'Spritzplan Fläche 3'!V46)</f>
        <v/>
      </c>
      <c r="K46" s="3"/>
      <c r="L46" s="3"/>
      <c r="M46" s="3"/>
      <c r="N46" s="3"/>
      <c r="O46" s="3"/>
      <c r="P46" s="3"/>
      <c r="Q46" s="3"/>
      <c r="R46" s="3"/>
      <c r="S46"/>
      <c r="T46"/>
      <c r="U46"/>
      <c r="V46"/>
      <c r="W46"/>
      <c r="X46"/>
      <c r="Y46"/>
      <c r="Z46"/>
      <c r="AA46"/>
    </row>
    <row r="47" spans="1:27" ht="23.45" customHeight="1" thickBot="1" x14ac:dyDescent="0.3">
      <c r="A47" s="183"/>
      <c r="B47" s="185"/>
      <c r="C47" s="187"/>
      <c r="D47" s="74" t="str">
        <f>IF('Spritzplan Fläche 3'!F47="","",'Spritzplan Fläche 3'!F47)</f>
        <v>EC</v>
      </c>
      <c r="E47" s="62">
        <f>IF('Spritzplan Fläche 3'!G47="","",'Spritzplan Fläche 3'!G47)</f>
        <v>81</v>
      </c>
      <c r="F47" s="63" t="str">
        <f>IF('Spritzplan Fläche 3'!H47="","",'Spritzplan Fläche 3'!H47)</f>
        <v/>
      </c>
      <c r="G47" s="64" t="str">
        <f>IF('Spritzplan Fläche 3'!I47="","",'Spritzplan Fläche 3'!I47)</f>
        <v/>
      </c>
      <c r="H47" s="16" t="str">
        <f>IF('Spritzplan Fläche 3'!J47="","",'Spritzplan Fläche 3'!J47)</f>
        <v/>
      </c>
      <c r="I47" s="15" t="str">
        <f>IF('Spritzplan Fläche 3'!L47="","",'Spritzplan Fläche 3'!L47)</f>
        <v/>
      </c>
      <c r="J47" s="56" t="str">
        <f>IF('Spritzplan Fläche 3'!V47="","",'Spritzplan Fläche 3'!V47)</f>
        <v/>
      </c>
      <c r="K47" s="3"/>
      <c r="L47" s="3"/>
      <c r="M47" s="3"/>
      <c r="N47" s="3"/>
      <c r="O47" s="3"/>
      <c r="P47" s="3"/>
      <c r="Q47" s="3"/>
      <c r="R47" s="3"/>
      <c r="S47"/>
      <c r="T47"/>
      <c r="U47"/>
      <c r="V47"/>
      <c r="W47"/>
      <c r="X47"/>
      <c r="Y47"/>
      <c r="Z47"/>
      <c r="AA47"/>
    </row>
    <row r="48" spans="1:27" ht="23.45" customHeight="1" x14ac:dyDescent="0.25">
      <c r="A48" s="181" t="str">
        <f>IF('Spritzplan Fläche 3'!A48="","",'Spritzplan Fläche 3'!A48)</f>
        <v/>
      </c>
      <c r="B48" s="184" t="str">
        <f>IF('Spritzplan Fläche 3'!B48="","",'Spritzplan Fläche 3'!B48)</f>
        <v/>
      </c>
      <c r="C48" s="192" t="str">
        <f>IF('Spritzplan Fläche 3'!D48="","",'Spritzplan Fläche 3'!D48)</f>
        <v/>
      </c>
      <c r="D48" s="188" t="str">
        <f>IF('Spritzplan Fläche 3'!F48="","",'Spritzplan Fläche 3'!F48)</f>
        <v>Abschluss
(Weichwerden)</v>
      </c>
      <c r="E48" s="189"/>
      <c r="F48" s="190"/>
      <c r="G48" s="59" t="str">
        <f>IF('Spritzplan Fläche 3'!I48="","",'Spritzplan Fläche 3'!I48)</f>
        <v/>
      </c>
      <c r="H48" s="12" t="str">
        <f>IF('Spritzplan Fläche 3'!J48="","",'Spritzplan Fläche 3'!J48)</f>
        <v/>
      </c>
      <c r="I48" s="11" t="str">
        <f>IF('Spritzplan Fläche 3'!L48="","",'Spritzplan Fläche 3'!L48)</f>
        <v/>
      </c>
      <c r="J48" s="54" t="str">
        <f>IF('Spritzplan Fläche 3'!V48="","",'Spritzplan Fläche 3'!V48)</f>
        <v/>
      </c>
      <c r="K48" s="3"/>
      <c r="L48" s="3"/>
      <c r="M48" s="3"/>
      <c r="N48" s="3"/>
      <c r="O48" s="3"/>
      <c r="P48" s="3"/>
      <c r="Q48" s="3"/>
      <c r="R48" s="3"/>
      <c r="S48"/>
      <c r="T48"/>
      <c r="U48"/>
      <c r="V48"/>
      <c r="W48"/>
      <c r="X48"/>
      <c r="Y48"/>
      <c r="Z48"/>
      <c r="AA48"/>
    </row>
    <row r="49" spans="1:27" ht="23.45" customHeight="1" x14ac:dyDescent="0.25">
      <c r="A49" s="182"/>
      <c r="B49" s="184"/>
      <c r="C49" s="186"/>
      <c r="D49" s="182"/>
      <c r="E49" s="191"/>
      <c r="F49" s="190"/>
      <c r="G49" s="60" t="str">
        <f>IF('Spritzplan Fläche 3'!I49="","",'Spritzplan Fläche 3'!I49)</f>
        <v/>
      </c>
      <c r="H49" s="14" t="str">
        <f>IF('Spritzplan Fläche 3'!J49="","",'Spritzplan Fläche 3'!J49)</f>
        <v/>
      </c>
      <c r="I49" s="13" t="str">
        <f>IF('Spritzplan Fläche 3'!L49="","",'Spritzplan Fläche 3'!L49)</f>
        <v/>
      </c>
      <c r="J49" s="55" t="str">
        <f>IF('Spritzplan Fläche 3'!V49="","",'Spritzplan Fläche 3'!V49)</f>
        <v/>
      </c>
      <c r="K49" s="3"/>
      <c r="L49" s="3"/>
      <c r="M49" s="3"/>
      <c r="N49" s="3"/>
      <c r="O49" s="3"/>
      <c r="P49" s="3"/>
      <c r="Q49" s="3"/>
      <c r="R49" s="3"/>
      <c r="S49"/>
      <c r="T49"/>
      <c r="U49"/>
      <c r="V49"/>
      <c r="W49"/>
      <c r="X49"/>
      <c r="Y49"/>
      <c r="Z49"/>
      <c r="AA49"/>
    </row>
    <row r="50" spans="1:27" ht="23.45" customHeight="1" x14ac:dyDescent="0.25">
      <c r="A50" s="182"/>
      <c r="B50" s="184"/>
      <c r="C50" s="186"/>
      <c r="D50" s="182" t="str">
        <f>IF('Spritzplan Fläche 3'!F50="","",'Spritzplan Fläche 3'!F50)</f>
        <v/>
      </c>
      <c r="E50" s="191"/>
      <c r="F50" s="190"/>
      <c r="G50" s="60" t="str">
        <f>IF('Spritzplan Fläche 3'!I50="","",'Spritzplan Fläche 3'!I50)</f>
        <v/>
      </c>
      <c r="H50" s="14" t="str">
        <f>IF('Spritzplan Fläche 3'!J50="","",'Spritzplan Fläche 3'!J50)</f>
        <v/>
      </c>
      <c r="I50" s="13" t="str">
        <f>IF('Spritzplan Fläche 3'!L50="","",'Spritzplan Fläche 3'!L50)</f>
        <v/>
      </c>
      <c r="J50" s="55" t="str">
        <f>IF('Spritzplan Fläche 3'!V50="","",'Spritzplan Fläche 3'!V50)</f>
        <v/>
      </c>
      <c r="K50" s="3"/>
      <c r="L50" s="3"/>
      <c r="M50" s="3"/>
      <c r="N50" s="3"/>
      <c r="O50" s="3"/>
      <c r="P50" s="3"/>
      <c r="Q50" s="3"/>
      <c r="R50" s="3"/>
      <c r="S50"/>
      <c r="T50"/>
      <c r="U50"/>
      <c r="V50"/>
      <c r="W50"/>
      <c r="X50"/>
      <c r="Y50"/>
      <c r="Z50"/>
      <c r="AA50"/>
    </row>
    <row r="51" spans="1:27" ht="23.45" customHeight="1" thickBot="1" x14ac:dyDescent="0.3">
      <c r="A51" s="183"/>
      <c r="B51" s="185"/>
      <c r="C51" s="187"/>
      <c r="D51" s="74" t="str">
        <f>IF('Spritzplan Fläche 3'!F51="","",'Spritzplan Fläche 3'!F51)</f>
        <v>EC</v>
      </c>
      <c r="E51" s="62">
        <f>IF('Spritzplan Fläche 3'!G51="","",'Spritzplan Fläche 3'!G51)</f>
        <v>85</v>
      </c>
      <c r="F51" s="63" t="str">
        <f>IF('Spritzplan Fläche 3'!H51="","",'Spritzplan Fläche 3'!H51)</f>
        <v/>
      </c>
      <c r="G51" s="64" t="str">
        <f>IF('Spritzplan Fläche 3'!I51="","",'Spritzplan Fläche 3'!I51)</f>
        <v/>
      </c>
      <c r="H51" s="16" t="str">
        <f>IF('Spritzplan Fläche 3'!J51="","",'Spritzplan Fläche 3'!J51)</f>
        <v/>
      </c>
      <c r="I51" s="15" t="str">
        <f>IF('Spritzplan Fläche 3'!L51="","",'Spritzplan Fläche 3'!L51)</f>
        <v/>
      </c>
      <c r="J51" s="56" t="str">
        <f>IF('Spritzplan Fläche 3'!V51="","",'Spritzplan Fläche 3'!V51)</f>
        <v/>
      </c>
      <c r="K51" s="3"/>
      <c r="L51" s="3"/>
      <c r="M51" s="3"/>
      <c r="N51" s="3"/>
      <c r="O51" s="3"/>
      <c r="P51" s="3"/>
      <c r="Q51" s="3"/>
      <c r="R51" s="3"/>
      <c r="S51"/>
      <c r="T51"/>
      <c r="U51"/>
      <c r="V51"/>
      <c r="W51"/>
      <c r="X51"/>
      <c r="Y51"/>
      <c r="Z51"/>
      <c r="AA51"/>
    </row>
    <row r="52" spans="1:27" ht="23.45" customHeight="1" x14ac:dyDescent="0.25">
      <c r="A52" s="181" t="str">
        <f>IF('Spritzplan Fläche 3'!A52="","",'Spritzplan Fläche 3'!A52)</f>
        <v/>
      </c>
      <c r="B52" s="184" t="str">
        <f>IF('Spritzplan Fläche 3'!B52="","",'Spritzplan Fläche 3'!B52)</f>
        <v/>
      </c>
      <c r="C52" s="192" t="str">
        <f>IF('Spritzplan Fläche 3'!D52="","",'Spritzplan Fläche 3'!D52)</f>
        <v/>
      </c>
      <c r="D52" s="188" t="str">
        <f>IF('Spritzplan Fläche 3'!F52="","",'Spritzplan Fläche 3'!F52)</f>
        <v>Abschluss II</v>
      </c>
      <c r="E52" s="189"/>
      <c r="F52" s="190"/>
      <c r="G52" s="59" t="str">
        <f>IF('Spritzplan Fläche 3'!I52="","",'Spritzplan Fläche 3'!I52)</f>
        <v/>
      </c>
      <c r="H52" s="12" t="str">
        <f>IF('Spritzplan Fläche 3'!J52="","",'Spritzplan Fläche 3'!J52)</f>
        <v/>
      </c>
      <c r="I52" s="11" t="str">
        <f>IF('Spritzplan Fläche 3'!L52="","",'Spritzplan Fläche 3'!L52)</f>
        <v/>
      </c>
      <c r="J52" s="54" t="str">
        <f>IF('Spritzplan Fläche 3'!V52="","",'Spritzplan Fläche 3'!V52)</f>
        <v/>
      </c>
      <c r="K52" s="3"/>
      <c r="L52" s="3"/>
      <c r="M52" s="3"/>
      <c r="N52" s="3"/>
      <c r="O52" s="3"/>
      <c r="P52" s="3"/>
      <c r="Q52" s="3"/>
      <c r="R52" s="3"/>
      <c r="S52"/>
      <c r="T52"/>
      <c r="U52"/>
      <c r="V52"/>
      <c r="W52"/>
      <c r="X52"/>
      <c r="Y52"/>
      <c r="Z52"/>
      <c r="AA52"/>
    </row>
    <row r="53" spans="1:27" ht="23.45" customHeight="1" x14ac:dyDescent="0.25">
      <c r="A53" s="182"/>
      <c r="B53" s="184"/>
      <c r="C53" s="186"/>
      <c r="D53" s="182"/>
      <c r="E53" s="191"/>
      <c r="F53" s="190"/>
      <c r="G53" s="60" t="str">
        <f>IF('Spritzplan Fläche 3'!I53="","",'Spritzplan Fläche 3'!I53)</f>
        <v/>
      </c>
      <c r="H53" s="14" t="str">
        <f>IF('Spritzplan Fläche 3'!J53="","",'Spritzplan Fläche 3'!J53)</f>
        <v/>
      </c>
      <c r="I53" s="13" t="str">
        <f>IF('Spritzplan Fläche 3'!L53="","",'Spritzplan Fläche 3'!L53)</f>
        <v/>
      </c>
      <c r="J53" s="55" t="str">
        <f>IF('Spritzplan Fläche 3'!V53="","",'Spritzplan Fläche 3'!V53)</f>
        <v/>
      </c>
      <c r="K53" s="3"/>
      <c r="L53" s="3"/>
      <c r="M53" s="3"/>
      <c r="N53" s="3"/>
      <c r="O53" s="3"/>
      <c r="P53" s="3"/>
      <c r="Q53" s="3"/>
      <c r="R53" s="3"/>
      <c r="S53"/>
      <c r="T53"/>
      <c r="U53"/>
      <c r="V53"/>
      <c r="W53"/>
      <c r="X53"/>
      <c r="Y53"/>
      <c r="Z53"/>
      <c r="AA53"/>
    </row>
    <row r="54" spans="1:27" ht="23.45" customHeight="1" x14ac:dyDescent="0.25">
      <c r="A54" s="182"/>
      <c r="B54" s="184"/>
      <c r="C54" s="186"/>
      <c r="D54" s="182" t="str">
        <f>IF('Spritzplan Fläche 3'!F54="","",'Spritzplan Fläche 3'!F54)</f>
        <v/>
      </c>
      <c r="E54" s="191"/>
      <c r="F54" s="190"/>
      <c r="G54" s="60" t="str">
        <f>IF('Spritzplan Fläche 3'!I54="","",'Spritzplan Fläche 3'!I54)</f>
        <v/>
      </c>
      <c r="H54" s="14" t="str">
        <f>IF('Spritzplan Fläche 3'!J54="","",'Spritzplan Fläche 3'!J54)</f>
        <v/>
      </c>
      <c r="I54" s="13" t="str">
        <f>IF('Spritzplan Fläche 3'!L54="","",'Spritzplan Fläche 3'!L54)</f>
        <v/>
      </c>
      <c r="J54" s="55" t="str">
        <f>IF('Spritzplan Fläche 3'!V54="","",'Spritzplan Fläche 3'!V54)</f>
        <v/>
      </c>
      <c r="K54" s="3"/>
      <c r="L54" s="3"/>
      <c r="M54" s="3"/>
      <c r="N54" s="3"/>
      <c r="O54" s="3"/>
      <c r="P54" s="3"/>
      <c r="Q54" s="3"/>
      <c r="R54" s="3"/>
      <c r="S54"/>
      <c r="T54"/>
      <c r="U54"/>
      <c r="V54"/>
      <c r="W54"/>
      <c r="X54"/>
      <c r="Y54"/>
      <c r="Z54"/>
      <c r="AA54"/>
    </row>
    <row r="55" spans="1:27" ht="23.45" customHeight="1" thickBot="1" x14ac:dyDescent="0.3">
      <c r="A55" s="183"/>
      <c r="B55" s="185"/>
      <c r="C55" s="187"/>
      <c r="D55" s="74" t="str">
        <f>IF('Spritzplan Fläche 3'!F55="","",'Spritzplan Fläche 3'!F55)</f>
        <v>EC</v>
      </c>
      <c r="E55" s="62">
        <f>IF('Spritzplan Fläche 3'!G55="","",'Spritzplan Fläche 3'!G55)</f>
        <v>85</v>
      </c>
      <c r="F55" s="63">
        <f>IF('Spritzplan Fläche 3'!H55="","",'Spritzplan Fläche 3'!H55)</f>
        <v>89</v>
      </c>
      <c r="G55" s="64" t="str">
        <f>IF('Spritzplan Fläche 3'!I55="","",'Spritzplan Fläche 3'!I55)</f>
        <v/>
      </c>
      <c r="H55" s="16" t="str">
        <f>IF('Spritzplan Fläche 3'!J55="","",'Spritzplan Fläche 3'!J55)</f>
        <v/>
      </c>
      <c r="I55" s="15" t="str">
        <f>IF('Spritzplan Fläche 3'!L55="","",'Spritzplan Fläche 3'!L55)</f>
        <v/>
      </c>
      <c r="J55" s="56" t="str">
        <f>IF('Spritzplan Fläche 3'!V55="","",'Spritzplan Fläche 3'!V55)</f>
        <v/>
      </c>
      <c r="K55" s="3"/>
      <c r="L55" s="3"/>
      <c r="M55" s="3"/>
      <c r="N55" s="3"/>
      <c r="O55" s="3"/>
      <c r="P55" s="3"/>
      <c r="Q55" s="3"/>
      <c r="R55" s="3"/>
      <c r="S55"/>
      <c r="T55"/>
      <c r="U55"/>
      <c r="V55"/>
      <c r="W55"/>
      <c r="X55"/>
      <c r="Y55"/>
      <c r="Z55"/>
      <c r="AA55"/>
    </row>
  </sheetData>
  <sheetProtection algorithmName="SHA-512" hashValue="yd2xLURxks8ftgQ0lYb8fb7rNlD5+sGk3aReuah9sdZU/D/cdbgJ6dL+avrwL1yCoQqfYiq8q5eyS3PMMTCu/Q==" saltValue="eC3tijr1CAKdIZD00KhfHg==" spinCount="100000" sheet="1" objects="1" scenarios="1" formatCells="0" formatColumns="0" formatRows="0"/>
  <mergeCells count="52">
    <mergeCell ref="D15:F15"/>
    <mergeCell ref="A16:A19"/>
    <mergeCell ref="B16:B19"/>
    <mergeCell ref="C16:C19"/>
    <mergeCell ref="D16:F17"/>
    <mergeCell ref="D18:F18"/>
    <mergeCell ref="A24:A27"/>
    <mergeCell ref="B24:B27"/>
    <mergeCell ref="C24:C27"/>
    <mergeCell ref="D24:F25"/>
    <mergeCell ref="D26:F26"/>
    <mergeCell ref="A20:A23"/>
    <mergeCell ref="B20:B23"/>
    <mergeCell ref="C20:C23"/>
    <mergeCell ref="D20:F21"/>
    <mergeCell ref="D22:F22"/>
    <mergeCell ref="A32:A35"/>
    <mergeCell ref="B32:B35"/>
    <mergeCell ref="C32:C35"/>
    <mergeCell ref="D32:F33"/>
    <mergeCell ref="D34:F34"/>
    <mergeCell ref="A28:A31"/>
    <mergeCell ref="B28:B31"/>
    <mergeCell ref="C28:C31"/>
    <mergeCell ref="D28:F29"/>
    <mergeCell ref="D30:F30"/>
    <mergeCell ref="A40:A43"/>
    <mergeCell ref="B40:B43"/>
    <mergeCell ref="C40:C43"/>
    <mergeCell ref="D40:F41"/>
    <mergeCell ref="D42:F42"/>
    <mergeCell ref="A36:A39"/>
    <mergeCell ref="B36:B39"/>
    <mergeCell ref="C36:C39"/>
    <mergeCell ref="D36:F37"/>
    <mergeCell ref="D38:F38"/>
    <mergeCell ref="A14:J14"/>
    <mergeCell ref="A52:A55"/>
    <mergeCell ref="B52:B55"/>
    <mergeCell ref="C52:C55"/>
    <mergeCell ref="D52:F53"/>
    <mergeCell ref="D54:F54"/>
    <mergeCell ref="A44:A47"/>
    <mergeCell ref="B44:B47"/>
    <mergeCell ref="C44:C47"/>
    <mergeCell ref="D44:F45"/>
    <mergeCell ref="D46:F46"/>
    <mergeCell ref="A48:A51"/>
    <mergeCell ref="B48:B51"/>
    <mergeCell ref="C48:C51"/>
    <mergeCell ref="D48:F49"/>
    <mergeCell ref="D50:F50"/>
  </mergeCells>
  <conditionalFormatting sqref="J8:J13">
    <cfRule type="cellIs" dxfId="58" priority="1" operator="equal">
      <formula>5.1</formula>
    </cfRule>
    <cfRule type="cellIs" dxfId="57" priority="2" operator="equal">
      <formula>4.1</formula>
    </cfRule>
    <cfRule type="cellIs" dxfId="56" priority="3" operator="equal">
      <formula>3.1</formula>
    </cfRule>
    <cfRule type="cellIs" dxfId="55" priority="4" operator="equal">
      <formula>2.1</formula>
    </cfRule>
    <cfRule type="cellIs" dxfId="54" priority="5" operator="equal">
      <formula>1.1</formula>
    </cfRule>
    <cfRule type="cellIs" dxfId="53" priority="6" operator="equal">
      <formula>0.1</formula>
    </cfRule>
    <cfRule type="iconSet" priority="7">
      <iconSet iconSet="5Quarters" showValue="0">
        <cfvo type="percent" val="0"/>
        <cfvo type="percent" val="20"/>
        <cfvo type="percent" val="40"/>
        <cfvo type="percent" val="60"/>
        <cfvo type="percent" val="80"/>
      </iconSet>
    </cfRule>
  </conditionalFormatting>
  <pageMargins left="0.70866141732283472" right="0.70866141732283472" top="0.31496062992125984" bottom="0.11811023622047245" header="0.31496062992125984" footer="0.19685039370078741"/>
  <pageSetup paperSize="9" scale="64" orientation="portrait" r:id="rId1"/>
  <colBreaks count="1" manualBreakCount="1">
    <brk id="1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191014C-4145-452D-ABC3-0032F5FFF9EF}">
          <x14:formula1>
            <xm:f>'PSM Liste'!$B$6:$B$99</xm:f>
          </x14:formula1>
          <xm:sqref>G16:G55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7885B-5C53-4EFD-ADA4-8E102CAE4EF7}">
  <sheetPr codeName="Tabelle15">
    <pageSetUpPr fitToPage="1"/>
  </sheetPr>
  <dimension ref="A1:AF55"/>
  <sheetViews>
    <sheetView showGridLines="0" zoomScaleNormal="100" workbookViewId="0"/>
  </sheetViews>
  <sheetFormatPr defaultColWidth="11" defaultRowHeight="14.3" x14ac:dyDescent="0.25"/>
  <cols>
    <col min="2" max="2" width="11.25" customWidth="1"/>
    <col min="4" max="4" width="4.375" customWidth="1"/>
    <col min="5" max="6" width="6.25" customWidth="1"/>
    <col min="7" max="7" width="15" customWidth="1"/>
    <col min="8" max="8" width="9.75" bestFit="1" customWidth="1"/>
    <col min="9" max="9" width="11.875" bestFit="1" customWidth="1"/>
    <col min="10" max="10" width="47.875" style="2" customWidth="1"/>
    <col min="11" max="16" width="4.25" style="2" customWidth="1"/>
    <col min="17" max="17" width="26" bestFit="1" customWidth="1"/>
    <col min="18" max="18" width="21.875" customWidth="1"/>
    <col min="19" max="27" width="4.75" style="2" bestFit="1" customWidth="1"/>
    <col min="28" max="28" width="12.875" bestFit="1" customWidth="1"/>
    <col min="31" max="35" width="8.625" customWidth="1"/>
    <col min="38" max="40" width="19.875" customWidth="1"/>
    <col min="41" max="41" width="12.875" bestFit="1" customWidth="1"/>
  </cols>
  <sheetData>
    <row r="1" spans="1:32" ht="14.95" x14ac:dyDescent="0.25">
      <c r="A1" s="115" t="s">
        <v>83</v>
      </c>
    </row>
    <row r="2" spans="1:32" ht="14.95" x14ac:dyDescent="0.25">
      <c r="A2" t="s">
        <v>77</v>
      </c>
    </row>
    <row r="3" spans="1:32" ht="14.95" x14ac:dyDescent="0.25">
      <c r="A3" t="str">
        <f>Deckblatt!A4</f>
        <v>Auswahl</v>
      </c>
    </row>
    <row r="4" spans="1:32" ht="14.95" x14ac:dyDescent="0.25">
      <c r="A4" t="str">
        <f>Deckblatt!A7</f>
        <v>Tel.:</v>
      </c>
    </row>
    <row r="5" spans="1:32" ht="14.95" x14ac:dyDescent="0.25">
      <c r="A5" t="str">
        <f>Deckblatt!A8</f>
        <v>Mail:</v>
      </c>
    </row>
    <row r="8" spans="1:32" ht="14.95" x14ac:dyDescent="0.25">
      <c r="J8" s="35"/>
    </row>
    <row r="9" spans="1:32" ht="14.95" x14ac:dyDescent="0.25">
      <c r="B9" s="1" t="str">
        <f>IF('Spritzplan Fläche 4'!B9="","",'Spritzplan Fläche 4'!B9)</f>
        <v>Jahr:</v>
      </c>
      <c r="C9" t="str">
        <f>IF('Spritzplan Fläche 4'!D9="","",'Spritzplan Fläche 4'!D9)</f>
        <v/>
      </c>
      <c r="E9" t="str">
        <f>IF('Spritzplan Fläche 4'!E9="","",'Spritzplan Fläche 4'!E9)</f>
        <v/>
      </c>
      <c r="F9" s="1" t="str">
        <f>IF('Spritzplan Fläche 4'!H9="","",'Spritzplan Fläche 4'!H9)</f>
        <v>Betrieb:</v>
      </c>
      <c r="G9" t="str">
        <f>IF('Spritzplan Fläche 4'!I9="","",'Spritzplan Fläche 4'!I9)</f>
        <v/>
      </c>
      <c r="J9" s="35"/>
    </row>
    <row r="10" spans="1:32" ht="14.95" x14ac:dyDescent="0.25">
      <c r="B10" s="1" t="str">
        <f>IF('Spritzplan Fläche 4'!B10="","",'Spritzplan Fläche 4'!B10)</f>
        <v>Schlag:</v>
      </c>
      <c r="C10" t="str">
        <f>IF('Spritzplan Fläche 4'!D10="","",'Spritzplan Fläche 4'!D10)</f>
        <v/>
      </c>
      <c r="D10" t="str">
        <f>IF('Spritzplan Fläche 1'!F10="","",'Spritzplan Fläche 1'!F10)</f>
        <v/>
      </c>
      <c r="F10" s="1"/>
      <c r="J10" s="35"/>
    </row>
    <row r="11" spans="1:32" ht="14.95" x14ac:dyDescent="0.25">
      <c r="B11" s="1" t="str">
        <f>IF('Spritzplan Fläche 4'!B11="","",'Spritzplan Fläche 4'!B11)</f>
        <v>Fläche:</v>
      </c>
      <c r="C11" t="str">
        <f>IF('Spritzplan Fläche 4'!D11="","",'Spritzplan Fläche 4'!D11)</f>
        <v/>
      </c>
      <c r="D11" t="str">
        <f>IF('Spritzplan Fläche 4'!F11="","",'Spritzplan Fläche 4'!F11)</f>
        <v>ha</v>
      </c>
      <c r="F11" s="1" t="str">
        <f>IF('Spritzplan Fläche 4'!H11="","",'Spritzplan Fläche 4'!H11)</f>
        <v>Adresse:</v>
      </c>
      <c r="G11" t="str">
        <f>IF('Spritzplan Fläche 4'!I11="","",'Spritzplan Fläche 4'!I11)</f>
        <v/>
      </c>
      <c r="J11" s="35"/>
    </row>
    <row r="12" spans="1:32" ht="14.95" x14ac:dyDescent="0.25">
      <c r="B12" s="1" t="str">
        <f>IF('Spritzplan Fläche 4'!B12="","",'Spritzplan Fläche 4'!B12)</f>
        <v>Reihenabstand:</v>
      </c>
      <c r="C12" t="str">
        <f>IF('Spritzplan Fläche 4'!D12="","",'Spritzplan Fläche 4'!D12)</f>
        <v/>
      </c>
      <c r="D12" t="str">
        <f>IF('Spritzplan Fläche 4'!F12="","",'Spritzplan Fläche 4'!F12)</f>
        <v>m</v>
      </c>
      <c r="F12" s="1" t="str">
        <f>IF('Spritzplan Fläche 4'!H12="","",'Spritzplan Fläche 4'!H12)</f>
        <v/>
      </c>
      <c r="G12" t="str">
        <f>IF('Spritzplan Fläche 4'!I12="","",'Spritzplan Fläche 4'!I12)</f>
        <v/>
      </c>
      <c r="I12" s="18"/>
      <c r="J12" s="35"/>
    </row>
    <row r="13" spans="1:32" ht="14.95" x14ac:dyDescent="0.25">
      <c r="C13" t="str">
        <f>IF('Spritzplan Fläche 1'!D13="","",'Spritzplan Fläche 1'!D13)</f>
        <v/>
      </c>
      <c r="D13" t="str">
        <f>IF('Spritzplan Fläche 1'!F13="","",'Spritzplan Fläche 1'!F13)</f>
        <v/>
      </c>
      <c r="E13" t="str">
        <f>IF('Spritzplan Fläche 1'!G13="","",'Spritzplan Fläche 1'!G13)</f>
        <v/>
      </c>
      <c r="F13" t="str">
        <f>IF('Spritzplan Fläche 1'!H13="","",'Spritzplan Fläche 1'!H13)</f>
        <v/>
      </c>
      <c r="H13" t="str">
        <f>IF('Spritzplan Fläche 1'!J12="","",'Spritzplan Fläche 1'!J12)</f>
        <v/>
      </c>
      <c r="I13" s="18"/>
      <c r="J13" s="58"/>
    </row>
    <row r="14" spans="1:32" ht="27" customHeight="1" thickBot="1" x14ac:dyDescent="0.3">
      <c r="A14" s="180" t="str">
        <f>IF('Spritzplan Fläche 1'!A14="","",'Spritzplan Fläche 1'!A14)</f>
        <v>Achtung: Vor Verwendung stets Etikett und Produktinformationen lesen. Aufwandmengen können je nach Einsatzzeitpunkt variieren. Diese Informationen ersetzen nicht die Gebrauchsanleitung. Beachten Sie auch den Haftungsausschluss am Deckblatt.</v>
      </c>
      <c r="B14" s="180"/>
      <c r="C14" s="180"/>
      <c r="D14" s="180"/>
      <c r="E14" s="180"/>
      <c r="F14" s="180"/>
      <c r="G14" s="180"/>
      <c r="H14" s="180"/>
      <c r="I14" s="180"/>
      <c r="J14" s="180"/>
    </row>
    <row r="15" spans="1:32" ht="48.6" customHeight="1" thickBot="1" x14ac:dyDescent="0.3">
      <c r="A15" s="10" t="s">
        <v>4</v>
      </c>
      <c r="B15" s="10" t="s">
        <v>39</v>
      </c>
      <c r="C15" s="53" t="s">
        <v>79</v>
      </c>
      <c r="D15" s="173" t="s">
        <v>37</v>
      </c>
      <c r="E15" s="173"/>
      <c r="F15" s="173"/>
      <c r="G15" s="10" t="s">
        <v>5</v>
      </c>
      <c r="H15" s="53" t="s">
        <v>78</v>
      </c>
      <c r="I15" s="21" t="s">
        <v>7</v>
      </c>
      <c r="J15" s="45" t="s">
        <v>50</v>
      </c>
      <c r="K15" s="4"/>
      <c r="L15" s="4"/>
      <c r="M15" s="4"/>
      <c r="N15" s="4"/>
      <c r="O15" s="4"/>
      <c r="P15" s="4"/>
      <c r="Q15" s="4"/>
      <c r="R15" s="4"/>
      <c r="S15" s="4"/>
      <c r="T15" s="4"/>
      <c r="U15" s="4"/>
      <c r="V15" s="4"/>
      <c r="W15" s="4"/>
      <c r="X15" s="4"/>
      <c r="Y15" s="4"/>
      <c r="Z15" s="4"/>
      <c r="AA15" s="4"/>
      <c r="AB15" s="4"/>
      <c r="AC15" s="4"/>
      <c r="AD15" s="4"/>
      <c r="AE15" s="4"/>
      <c r="AF15" s="4"/>
    </row>
    <row r="16" spans="1:32" ht="23.45" customHeight="1" x14ac:dyDescent="0.25">
      <c r="A16" s="181" t="str">
        <f>IF('Spritzplan Fläche 4'!A16="","",'Spritzplan Fläche 4'!A16)</f>
        <v/>
      </c>
      <c r="B16" s="184" t="str">
        <f>IF('Spritzplan Fläche 4'!B16="","",'Spritzplan Fläche 4'!B16)</f>
        <v/>
      </c>
      <c r="C16" s="192" t="str">
        <f>IF('Spritzplan Fläche 4'!D16="","",'Spritzplan Fläche 4'!D16)</f>
        <v/>
      </c>
      <c r="D16" s="188" t="str">
        <f>IF('Spritzplan Fläche 4'!F16="","",'Spritzplan Fläche 4'!F16)</f>
        <v>Austriebs-
spritzung</v>
      </c>
      <c r="E16" s="189"/>
      <c r="F16" s="190"/>
      <c r="G16" s="59" t="str">
        <f>IF('Spritzplan Fläche 4'!I16="","",'Spritzplan Fläche 4'!I16)</f>
        <v/>
      </c>
      <c r="H16" s="12" t="str">
        <f>IF('Spritzplan Fläche 4'!J16="","",'Spritzplan Fläche 4'!J16)</f>
        <v/>
      </c>
      <c r="I16" s="23" t="str">
        <f>IF('Spritzplan Fläche 4'!L16="","",'Spritzplan Fläche 4'!L16)</f>
        <v/>
      </c>
      <c r="J16" s="54" t="str">
        <f>IF('Spritzplan Fläche 4'!V16="","",'Spritzplan Fläche 4'!V16)</f>
        <v/>
      </c>
      <c r="K16" s="3"/>
      <c r="L16" s="3"/>
      <c r="M16" s="3"/>
      <c r="N16" s="3"/>
      <c r="O16" s="3"/>
      <c r="P16" s="3"/>
      <c r="Q16" s="3"/>
      <c r="R16" s="3"/>
      <c r="S16"/>
      <c r="T16"/>
      <c r="U16"/>
      <c r="V16"/>
      <c r="W16"/>
      <c r="X16"/>
      <c r="Y16"/>
      <c r="Z16"/>
      <c r="AA16"/>
    </row>
    <row r="17" spans="1:27" ht="23.45" customHeight="1" x14ac:dyDescent="0.25">
      <c r="A17" s="182"/>
      <c r="B17" s="184"/>
      <c r="C17" s="186"/>
      <c r="D17" s="182"/>
      <c r="E17" s="191"/>
      <c r="F17" s="190"/>
      <c r="G17" s="60" t="str">
        <f>IF('Spritzplan Fläche 4'!I17="","",'Spritzplan Fläche 4'!I17)</f>
        <v/>
      </c>
      <c r="H17" s="14" t="str">
        <f>IF('Spritzplan Fläche 4'!J17="","",'Spritzplan Fläche 4'!J17)</f>
        <v/>
      </c>
      <c r="I17" s="25" t="str">
        <f>IF('Spritzplan Fläche 4'!L17="","",'Spritzplan Fläche 4'!L17)</f>
        <v/>
      </c>
      <c r="J17" s="55" t="str">
        <f>IF('Spritzplan Fläche 4'!V17="","",'Spritzplan Fläche 4'!V17)</f>
        <v/>
      </c>
      <c r="K17" s="3"/>
      <c r="L17" s="3"/>
      <c r="M17" s="3"/>
      <c r="N17" s="3"/>
      <c r="O17" s="3"/>
      <c r="P17" s="3"/>
      <c r="Q17" s="3"/>
      <c r="R17" s="3"/>
      <c r="S17"/>
      <c r="T17"/>
      <c r="U17"/>
      <c r="V17"/>
      <c r="W17"/>
      <c r="X17"/>
      <c r="Y17"/>
      <c r="Z17"/>
      <c r="AA17"/>
    </row>
    <row r="18" spans="1:27" ht="23.45" customHeight="1" x14ac:dyDescent="0.25">
      <c r="A18" s="182"/>
      <c r="B18" s="184"/>
      <c r="C18" s="186"/>
      <c r="D18" s="182" t="str">
        <f>IF('Spritzplan Fläche 4'!F18="","",'Spritzplan Fläche 4'!F18)</f>
        <v/>
      </c>
      <c r="E18" s="191"/>
      <c r="F18" s="190"/>
      <c r="G18" s="60" t="str">
        <f>IF('Spritzplan Fläche 4'!I18="","",'Spritzplan Fläche 4'!I18)</f>
        <v/>
      </c>
      <c r="H18" s="14" t="str">
        <f>IF('Spritzplan Fläche 4'!J18="","",'Spritzplan Fläche 4'!J18)</f>
        <v/>
      </c>
      <c r="I18" s="25" t="str">
        <f>IF('Spritzplan Fläche 4'!L18="","",'Spritzplan Fläche 4'!L18)</f>
        <v/>
      </c>
      <c r="J18" s="55" t="str">
        <f>IF('Spritzplan Fläche 4'!V18="","",'Spritzplan Fläche 4'!V18)</f>
        <v/>
      </c>
      <c r="K18" s="3"/>
      <c r="L18" s="3"/>
      <c r="M18" s="3"/>
      <c r="N18" s="3"/>
      <c r="O18" s="3"/>
      <c r="P18" s="3"/>
      <c r="Q18" s="3"/>
      <c r="R18" s="3"/>
      <c r="S18"/>
      <c r="T18"/>
      <c r="U18"/>
      <c r="V18"/>
      <c r="W18"/>
      <c r="X18"/>
      <c r="Y18"/>
      <c r="Z18"/>
      <c r="AA18"/>
    </row>
    <row r="19" spans="1:27" ht="23.45" customHeight="1" thickBot="1" x14ac:dyDescent="0.3">
      <c r="A19" s="183"/>
      <c r="B19" s="185"/>
      <c r="C19" s="187"/>
      <c r="D19" s="74" t="str">
        <f>IF('Spritzplan Fläche 4'!F19="","",'Spritzplan Fläche 4'!F19)</f>
        <v>EC</v>
      </c>
      <c r="E19" s="62">
        <f>IF('Spritzplan Fläche 4'!G19="","",'Spritzplan Fläche 4'!G19)</f>
        <v>0</v>
      </c>
      <c r="F19" s="63">
        <f>IF('Spritzplan Fläche 4'!H19="","",'Spritzplan Fläche 4'!H19)</f>
        <v>9</v>
      </c>
      <c r="G19" s="64" t="str">
        <f>IF('Spritzplan Fläche 4'!I19="","",'Spritzplan Fläche 4'!I19)</f>
        <v/>
      </c>
      <c r="H19" s="16" t="str">
        <f>IF('Spritzplan Fläche 4'!J19="","",'Spritzplan Fläche 4'!J19)</f>
        <v/>
      </c>
      <c r="I19" s="27" t="str">
        <f>IF('Spritzplan Fläche 4'!L19="","",'Spritzplan Fläche 4'!L19)</f>
        <v/>
      </c>
      <c r="J19" s="56" t="str">
        <f>IF('Spritzplan Fläche 4'!V19="","",'Spritzplan Fläche 4'!V19)</f>
        <v/>
      </c>
      <c r="K19" s="3"/>
      <c r="L19" s="3"/>
      <c r="M19" s="3"/>
      <c r="N19" s="3"/>
      <c r="O19" s="3"/>
      <c r="P19" s="3"/>
      <c r="Q19" s="3"/>
      <c r="R19" s="3"/>
      <c r="S19"/>
      <c r="T19"/>
      <c r="U19"/>
      <c r="V19"/>
      <c r="W19"/>
      <c r="X19"/>
      <c r="Y19"/>
      <c r="Z19"/>
      <c r="AA19"/>
    </row>
    <row r="20" spans="1:27" ht="23.45" customHeight="1" x14ac:dyDescent="0.25">
      <c r="A20" s="181" t="str">
        <f>IF('Spritzplan Fläche 4'!A20="","",'Spritzplan Fläche 4'!A20)</f>
        <v/>
      </c>
      <c r="B20" s="184" t="str">
        <f>IF('Spritzplan Fläche 4'!B20="","",'Spritzplan Fläche 4'!B20)</f>
        <v/>
      </c>
      <c r="C20" s="192" t="str">
        <f>IF('Spritzplan Fläche 4'!D20="","",'Spritzplan Fläche 4'!D20)</f>
        <v/>
      </c>
      <c r="D20" s="188" t="str">
        <f>IF('Spritzplan Fläche 4'!F20="","",'Spritzplan Fläche 4'!F20)</f>
        <v>1. Vor-
Blüte</v>
      </c>
      <c r="E20" s="189"/>
      <c r="F20" s="190"/>
      <c r="G20" s="59" t="str">
        <f>IF('Spritzplan Fläche 4'!I20="","",'Spritzplan Fläche 4'!I20)</f>
        <v/>
      </c>
      <c r="H20" s="12" t="str">
        <f>IF('Spritzplan Fläche 4'!J20="","",'Spritzplan Fläche 4'!J20)</f>
        <v/>
      </c>
      <c r="I20" s="23" t="str">
        <f>IF('Spritzplan Fläche 4'!L20="","",'Spritzplan Fläche 4'!L20)</f>
        <v/>
      </c>
      <c r="J20" s="54" t="str">
        <f>IF('Spritzplan Fläche 4'!V20="","",'Spritzplan Fläche 4'!V20)</f>
        <v/>
      </c>
      <c r="K20" s="3"/>
      <c r="L20" s="3"/>
      <c r="M20" s="3"/>
      <c r="N20" s="3"/>
      <c r="O20" s="3"/>
      <c r="P20" s="3"/>
      <c r="Q20" s="3"/>
      <c r="R20" s="3"/>
      <c r="S20"/>
      <c r="T20"/>
      <c r="U20"/>
      <c r="V20"/>
      <c r="W20"/>
      <c r="X20"/>
      <c r="Y20"/>
      <c r="Z20"/>
      <c r="AA20"/>
    </row>
    <row r="21" spans="1:27" ht="23.45" customHeight="1" x14ac:dyDescent="0.25">
      <c r="A21" s="182"/>
      <c r="B21" s="184"/>
      <c r="C21" s="186"/>
      <c r="D21" s="182"/>
      <c r="E21" s="191"/>
      <c r="F21" s="190"/>
      <c r="G21" s="60" t="str">
        <f>IF('Spritzplan Fläche 4'!I21="","",'Spritzplan Fläche 4'!I21)</f>
        <v/>
      </c>
      <c r="H21" s="14" t="str">
        <f>IF('Spritzplan Fläche 4'!J21="","",'Spritzplan Fläche 4'!J21)</f>
        <v/>
      </c>
      <c r="I21" s="25" t="str">
        <f>IF('Spritzplan Fläche 4'!L21="","",'Spritzplan Fläche 4'!L21)</f>
        <v/>
      </c>
      <c r="J21" s="55" t="str">
        <f>IF('Spritzplan Fläche 4'!V21="","",'Spritzplan Fläche 4'!V21)</f>
        <v/>
      </c>
      <c r="K21" s="3"/>
      <c r="L21" s="3"/>
      <c r="M21" s="3"/>
      <c r="N21" s="3"/>
      <c r="O21" s="3"/>
      <c r="P21" s="3"/>
      <c r="Q21" s="3"/>
      <c r="R21" s="3"/>
      <c r="S21"/>
      <c r="T21"/>
      <c r="U21"/>
      <c r="V21"/>
      <c r="W21"/>
      <c r="X21"/>
      <c r="Y21"/>
      <c r="Z21"/>
      <c r="AA21"/>
    </row>
    <row r="22" spans="1:27" ht="23.45" customHeight="1" x14ac:dyDescent="0.25">
      <c r="A22" s="182"/>
      <c r="B22" s="184"/>
      <c r="C22" s="186"/>
      <c r="D22" s="182" t="str">
        <f>IF('Spritzplan Fläche 4'!F22="","",'Spritzplan Fläche 4'!F22)</f>
        <v>3-5 Blatt</v>
      </c>
      <c r="E22" s="191"/>
      <c r="F22" s="190"/>
      <c r="G22" s="60" t="str">
        <f>IF('Spritzplan Fläche 4'!I22="","",'Spritzplan Fläche 4'!I22)</f>
        <v/>
      </c>
      <c r="H22" s="14" t="str">
        <f>IF('Spritzplan Fläche 4'!J22="","",'Spritzplan Fläche 4'!J22)</f>
        <v/>
      </c>
      <c r="I22" s="25" t="str">
        <f>IF('Spritzplan Fläche 4'!L22="","",'Spritzplan Fläche 4'!L22)</f>
        <v/>
      </c>
      <c r="J22" s="55" t="str">
        <f>IF('Spritzplan Fläche 4'!V22="","",'Spritzplan Fläche 4'!V22)</f>
        <v/>
      </c>
      <c r="K22" s="3"/>
      <c r="L22" s="3"/>
      <c r="M22" s="3"/>
      <c r="N22" s="3"/>
      <c r="O22" s="3"/>
      <c r="P22" s="3"/>
      <c r="Q22" s="3"/>
      <c r="R22" s="3"/>
      <c r="S22"/>
      <c r="T22"/>
      <c r="U22"/>
      <c r="V22"/>
      <c r="W22"/>
      <c r="X22"/>
      <c r="Y22"/>
      <c r="Z22"/>
      <c r="AA22"/>
    </row>
    <row r="23" spans="1:27" ht="23.45" customHeight="1" thickBot="1" x14ac:dyDescent="0.3">
      <c r="A23" s="183"/>
      <c r="B23" s="185"/>
      <c r="C23" s="187"/>
      <c r="D23" s="74" t="str">
        <f>IF('Spritzplan Fläche 4'!F23="","",'Spritzplan Fläche 4'!F23)</f>
        <v>EC</v>
      </c>
      <c r="E23" s="62">
        <f>IF('Spritzplan Fläche 4'!G23="","",'Spritzplan Fläche 4'!G23)</f>
        <v>13</v>
      </c>
      <c r="F23" s="63">
        <f>IF('Spritzplan Fläche 4'!H23="","",'Spritzplan Fläche 4'!H23)</f>
        <v>15</v>
      </c>
      <c r="G23" s="64" t="str">
        <f>IF('Spritzplan Fläche 4'!I23="","",'Spritzplan Fläche 4'!I23)</f>
        <v/>
      </c>
      <c r="H23" s="16" t="str">
        <f>IF('Spritzplan Fläche 4'!J23="","",'Spritzplan Fläche 4'!J23)</f>
        <v/>
      </c>
      <c r="I23" s="27" t="str">
        <f>IF('Spritzplan Fläche 4'!L23="","",'Spritzplan Fläche 4'!L23)</f>
        <v/>
      </c>
      <c r="J23" s="56" t="str">
        <f>IF('Spritzplan Fläche 4'!V23="","",'Spritzplan Fläche 4'!V23)</f>
        <v/>
      </c>
      <c r="K23" s="3"/>
      <c r="L23" s="3"/>
      <c r="M23" s="3"/>
      <c r="N23" s="3"/>
      <c r="O23" s="3"/>
      <c r="P23" s="3"/>
      <c r="Q23" s="3"/>
      <c r="R23" s="3"/>
      <c r="S23"/>
      <c r="T23"/>
      <c r="U23"/>
      <c r="V23"/>
      <c r="W23"/>
      <c r="X23"/>
      <c r="Y23"/>
      <c r="Z23"/>
      <c r="AA23"/>
    </row>
    <row r="24" spans="1:27" ht="23.45" customHeight="1" x14ac:dyDescent="0.25">
      <c r="A24" s="181" t="str">
        <f>IF('Spritzplan Fläche 4'!A24="","",'Spritzplan Fläche 4'!A24)</f>
        <v/>
      </c>
      <c r="B24" s="184" t="str">
        <f>IF('Spritzplan Fläche 4'!B24="","",'Spritzplan Fläche 4'!B24)</f>
        <v/>
      </c>
      <c r="C24" s="192" t="str">
        <f>IF('Spritzplan Fläche 4'!D24="","",'Spritzplan Fläche 4'!D24)</f>
        <v/>
      </c>
      <c r="D24" s="188" t="str">
        <f>IF('Spritzplan Fläche 4'!F24="","",'Spritzplan Fläche 4'!F24)</f>
        <v>2. Vor-
Blüte</v>
      </c>
      <c r="E24" s="189"/>
      <c r="F24" s="190"/>
      <c r="G24" s="59" t="str">
        <f>IF('Spritzplan Fläche 4'!I24="","",'Spritzplan Fläche 4'!I24)</f>
        <v/>
      </c>
      <c r="H24" s="12" t="str">
        <f>IF('Spritzplan Fläche 4'!J24="","",'Spritzplan Fläche 4'!J24)</f>
        <v/>
      </c>
      <c r="I24" s="23" t="str">
        <f>IF('Spritzplan Fläche 4'!L24="","",'Spritzplan Fläche 4'!L24)</f>
        <v/>
      </c>
      <c r="J24" s="54" t="str">
        <f>IF('Spritzplan Fläche 4'!V24="","",'Spritzplan Fläche 4'!V24)</f>
        <v/>
      </c>
      <c r="K24" s="3"/>
      <c r="L24" s="3"/>
      <c r="M24" s="3"/>
      <c r="N24" s="3"/>
      <c r="O24" s="3"/>
      <c r="P24" s="3"/>
      <c r="Q24" s="3"/>
      <c r="R24" s="3"/>
      <c r="S24"/>
      <c r="T24"/>
      <c r="U24"/>
      <c r="V24"/>
      <c r="W24"/>
      <c r="X24"/>
      <c r="Y24"/>
      <c r="Z24"/>
      <c r="AA24"/>
    </row>
    <row r="25" spans="1:27" ht="23.45" customHeight="1" x14ac:dyDescent="0.25">
      <c r="A25" s="182"/>
      <c r="B25" s="184"/>
      <c r="C25" s="186"/>
      <c r="D25" s="182"/>
      <c r="E25" s="191"/>
      <c r="F25" s="190"/>
      <c r="G25" s="60" t="str">
        <f>IF('Spritzplan Fläche 4'!I25="","",'Spritzplan Fläche 4'!I25)</f>
        <v/>
      </c>
      <c r="H25" s="14" t="str">
        <f>IF('Spritzplan Fläche 4'!J25="","",'Spritzplan Fläche 4'!J25)</f>
        <v/>
      </c>
      <c r="I25" s="25" t="str">
        <f>IF('Spritzplan Fläche 4'!L25="","",'Spritzplan Fläche 4'!L25)</f>
        <v/>
      </c>
      <c r="J25" s="55" t="str">
        <f>IF('Spritzplan Fläche 4'!V25="","",'Spritzplan Fläche 4'!V25)</f>
        <v/>
      </c>
      <c r="K25" s="3"/>
      <c r="L25" s="3"/>
      <c r="M25" s="3"/>
      <c r="N25" s="3"/>
      <c r="O25" s="3"/>
      <c r="P25" s="3"/>
      <c r="Q25" s="3"/>
      <c r="R25" s="3"/>
      <c r="S25"/>
      <c r="T25"/>
      <c r="U25"/>
      <c r="V25"/>
      <c r="W25"/>
      <c r="X25"/>
      <c r="Y25"/>
      <c r="Z25"/>
      <c r="AA25"/>
    </row>
    <row r="26" spans="1:27" ht="23.45" customHeight="1" x14ac:dyDescent="0.25">
      <c r="A26" s="182"/>
      <c r="B26" s="184"/>
      <c r="C26" s="186"/>
      <c r="D26" s="182" t="str">
        <f>IF('Spritzplan Fläche 4'!F26="","",'Spritzplan Fläche 4'!F26)</f>
        <v>Gescheine sichtbar</v>
      </c>
      <c r="E26" s="191"/>
      <c r="F26" s="190"/>
      <c r="G26" s="60" t="str">
        <f>IF('Spritzplan Fläche 4'!I26="","",'Spritzplan Fläche 4'!I26)</f>
        <v/>
      </c>
      <c r="H26" s="14" t="str">
        <f>IF('Spritzplan Fläche 4'!J26="","",'Spritzplan Fläche 4'!J26)</f>
        <v/>
      </c>
      <c r="I26" s="25" t="str">
        <f>IF('Spritzplan Fläche 4'!L26="","",'Spritzplan Fläche 4'!L26)</f>
        <v/>
      </c>
      <c r="J26" s="55" t="str">
        <f>IF('Spritzplan Fläche 4'!V26="","",'Spritzplan Fläche 4'!V26)</f>
        <v/>
      </c>
      <c r="K26" s="3"/>
      <c r="L26" s="3"/>
      <c r="M26" s="3"/>
      <c r="N26" s="3"/>
      <c r="O26" s="3"/>
      <c r="P26" s="3"/>
      <c r="Q26" s="3"/>
      <c r="R26" s="3"/>
      <c r="S26"/>
      <c r="T26"/>
      <c r="U26"/>
      <c r="V26"/>
      <c r="W26"/>
      <c r="X26"/>
      <c r="Y26"/>
      <c r="Z26"/>
      <c r="AA26"/>
    </row>
    <row r="27" spans="1:27" ht="23.45" customHeight="1" thickBot="1" x14ac:dyDescent="0.3">
      <c r="A27" s="183"/>
      <c r="B27" s="185"/>
      <c r="C27" s="187"/>
      <c r="D27" s="74" t="str">
        <f>IF('Spritzplan Fläche 4'!F27="","",'Spritzplan Fläche 4'!F27)</f>
        <v>EC</v>
      </c>
      <c r="E27" s="62">
        <f>IF('Spritzplan Fläche 4'!G27="","",'Spritzplan Fläche 4'!G27)</f>
        <v>53</v>
      </c>
      <c r="F27" s="63">
        <f>IF('Spritzplan Fläche 4'!H27="","",'Spritzplan Fläche 4'!H27)</f>
        <v>55</v>
      </c>
      <c r="G27" s="60" t="str">
        <f>IF('Spritzplan Fläche 4'!I27="","",'Spritzplan Fläche 4'!I27)</f>
        <v/>
      </c>
      <c r="H27" s="16" t="str">
        <f>IF('Spritzplan Fläche 4'!J27="","",'Spritzplan Fläche 4'!J27)</f>
        <v/>
      </c>
      <c r="I27" s="27" t="str">
        <f>IF('Spritzplan Fläche 4'!L27="","",'Spritzplan Fläche 4'!L27)</f>
        <v/>
      </c>
      <c r="J27" s="56" t="str">
        <f>IF('Spritzplan Fläche 4'!V27="","",'Spritzplan Fläche 4'!V27)</f>
        <v/>
      </c>
      <c r="K27" s="3"/>
      <c r="L27" s="3"/>
      <c r="M27" s="3"/>
      <c r="N27" s="3"/>
      <c r="O27" s="3"/>
      <c r="P27" s="3"/>
      <c r="Q27" s="3"/>
      <c r="R27" s="3"/>
      <c r="S27"/>
      <c r="T27"/>
      <c r="U27"/>
      <c r="V27"/>
      <c r="W27"/>
      <c r="X27"/>
      <c r="Y27"/>
      <c r="Z27"/>
      <c r="AA27"/>
    </row>
    <row r="28" spans="1:27" ht="23.45" customHeight="1" x14ac:dyDescent="0.25">
      <c r="A28" s="181" t="str">
        <f>IF('Spritzplan Fläche 4'!A28="","",'Spritzplan Fläche 4'!A28)</f>
        <v/>
      </c>
      <c r="B28" s="184" t="str">
        <f>IF('Spritzplan Fläche 4'!B28="","",'Spritzplan Fläche 4'!B28)</f>
        <v/>
      </c>
      <c r="C28" s="192" t="str">
        <f>IF('Spritzplan Fläche 4'!D28="","",'Spritzplan Fläche 4'!D28)</f>
        <v/>
      </c>
      <c r="D28" s="188" t="str">
        <f>IF('Spritzplan Fläche 4'!F28="","",'Spritzplan Fläche 4'!F28)</f>
        <v>Letzte
Vorblüte</v>
      </c>
      <c r="E28" s="189"/>
      <c r="F28" s="190"/>
      <c r="G28" s="59" t="str">
        <f>IF('Spritzplan Fläche 4'!I28="","",'Spritzplan Fläche 4'!I28)</f>
        <v/>
      </c>
      <c r="H28" s="12" t="str">
        <f>IF('Spritzplan Fläche 4'!J28="","",'Spritzplan Fläche 4'!J28)</f>
        <v/>
      </c>
      <c r="I28" s="23" t="str">
        <f>IF('Spritzplan Fläche 4'!L28="","",'Spritzplan Fläche 4'!L28)</f>
        <v/>
      </c>
      <c r="J28" s="54" t="str">
        <f>IF('Spritzplan Fläche 4'!V28="","",'Spritzplan Fläche 4'!V28)</f>
        <v/>
      </c>
      <c r="K28" s="3"/>
      <c r="L28" s="3"/>
      <c r="M28" s="3"/>
      <c r="N28" s="3"/>
      <c r="O28" s="3"/>
      <c r="P28" s="3"/>
      <c r="Q28" s="3"/>
      <c r="R28" s="3"/>
      <c r="S28"/>
      <c r="T28"/>
      <c r="U28"/>
      <c r="V28"/>
      <c r="W28"/>
      <c r="X28"/>
      <c r="Y28"/>
      <c r="Z28"/>
      <c r="AA28"/>
    </row>
    <row r="29" spans="1:27" ht="23.45" customHeight="1" x14ac:dyDescent="0.25">
      <c r="A29" s="182"/>
      <c r="B29" s="184"/>
      <c r="C29" s="186"/>
      <c r="D29" s="182"/>
      <c r="E29" s="191"/>
      <c r="F29" s="190"/>
      <c r="G29" s="60" t="str">
        <f>IF('Spritzplan Fläche 4'!I29="","",'Spritzplan Fläche 4'!I29)</f>
        <v/>
      </c>
      <c r="H29" s="14" t="str">
        <f>IF('Spritzplan Fläche 4'!J29="","",'Spritzplan Fläche 4'!J29)</f>
        <v/>
      </c>
      <c r="I29" s="25" t="str">
        <f>IF('Spritzplan Fläche 4'!L29="","",'Spritzplan Fläche 4'!L29)</f>
        <v/>
      </c>
      <c r="J29" s="55" t="str">
        <f>IF('Spritzplan Fläche 4'!V29="","",'Spritzplan Fläche 4'!V29)</f>
        <v/>
      </c>
      <c r="K29" s="3"/>
      <c r="L29" s="3"/>
      <c r="M29" s="3"/>
      <c r="N29" s="3"/>
      <c r="O29" s="3"/>
      <c r="P29" s="3"/>
      <c r="Q29" s="3"/>
      <c r="R29" s="3"/>
      <c r="S29"/>
      <c r="T29"/>
      <c r="U29"/>
      <c r="V29"/>
      <c r="W29"/>
      <c r="X29"/>
      <c r="Y29"/>
      <c r="Z29"/>
      <c r="AA29"/>
    </row>
    <row r="30" spans="1:27" ht="23.45" customHeight="1" x14ac:dyDescent="0.25">
      <c r="A30" s="182"/>
      <c r="B30" s="184"/>
      <c r="C30" s="186"/>
      <c r="D30" s="182" t="str">
        <f>IF('Spritzplan Fläche 4'!F30="","",'Spritzplan Fläche 4'!F30)</f>
        <v/>
      </c>
      <c r="E30" s="191"/>
      <c r="F30" s="190"/>
      <c r="G30" s="60" t="str">
        <f>IF('Spritzplan Fläche 4'!I30="","",'Spritzplan Fläche 4'!I30)</f>
        <v/>
      </c>
      <c r="H30" s="14" t="str">
        <f>IF('Spritzplan Fläche 4'!J30="","",'Spritzplan Fläche 4'!J30)</f>
        <v/>
      </c>
      <c r="I30" s="25" t="str">
        <f>IF('Spritzplan Fläche 4'!L30="","",'Spritzplan Fläche 4'!L30)</f>
        <v/>
      </c>
      <c r="J30" s="55" t="str">
        <f>IF('Spritzplan Fläche 4'!V30="","",'Spritzplan Fläche 4'!V30)</f>
        <v/>
      </c>
      <c r="K30" s="3"/>
      <c r="L30" s="3"/>
      <c r="M30" s="3"/>
      <c r="N30" s="3"/>
      <c r="O30" s="3"/>
      <c r="P30" s="3"/>
      <c r="Q30" s="3"/>
      <c r="R30" s="3"/>
      <c r="S30"/>
      <c r="T30"/>
      <c r="U30"/>
      <c r="V30"/>
      <c r="W30"/>
      <c r="X30"/>
      <c r="Y30"/>
      <c r="Z30"/>
      <c r="AA30"/>
    </row>
    <row r="31" spans="1:27" ht="23.45" customHeight="1" thickBot="1" x14ac:dyDescent="0.3">
      <c r="A31" s="183"/>
      <c r="B31" s="185"/>
      <c r="C31" s="187"/>
      <c r="D31" s="74" t="str">
        <f>IF('Spritzplan Fläche 4'!F31="","",'Spritzplan Fläche 4'!F31)</f>
        <v>EC</v>
      </c>
      <c r="E31" s="62">
        <f>IF('Spritzplan Fläche 4'!G31="","",'Spritzplan Fläche 4'!G31)</f>
        <v>57</v>
      </c>
      <c r="F31" s="63">
        <f>IF('Spritzplan Fläche 4'!H31="","",'Spritzplan Fläche 4'!H31)</f>
        <v>60</v>
      </c>
      <c r="G31" s="60" t="str">
        <f>IF('Spritzplan Fläche 4'!I31="","",'Spritzplan Fläche 4'!I31)</f>
        <v/>
      </c>
      <c r="H31" s="16" t="str">
        <f>IF('Spritzplan Fläche 4'!J31="","",'Spritzplan Fläche 4'!J31)</f>
        <v/>
      </c>
      <c r="I31" s="29" t="str">
        <f>IF('Spritzplan Fläche 4'!L31="","",'Spritzplan Fläche 4'!L31)</f>
        <v/>
      </c>
      <c r="J31" s="56" t="str">
        <f>IF('Spritzplan Fläche 4'!V31="","",'Spritzplan Fläche 4'!V31)</f>
        <v/>
      </c>
      <c r="K31" s="3"/>
      <c r="L31" s="3"/>
      <c r="M31" s="3"/>
      <c r="N31" s="3"/>
      <c r="O31" s="3"/>
      <c r="P31" s="3"/>
      <c r="Q31" s="3"/>
      <c r="R31" s="3"/>
      <c r="S31"/>
      <c r="T31"/>
      <c r="U31"/>
      <c r="V31"/>
      <c r="W31"/>
      <c r="X31"/>
      <c r="Y31"/>
      <c r="Z31"/>
      <c r="AA31"/>
    </row>
    <row r="32" spans="1:27" ht="23.45" customHeight="1" x14ac:dyDescent="0.25">
      <c r="A32" s="181" t="str">
        <f>IF('Spritzplan Fläche 4'!A32="","",'Spritzplan Fläche 4'!A32)</f>
        <v/>
      </c>
      <c r="B32" s="184" t="str">
        <f>IF('Spritzplan Fläche 4'!B32="","",'Spritzplan Fläche 4'!B32)</f>
        <v/>
      </c>
      <c r="C32" s="192" t="str">
        <f>IF('Spritzplan Fläche 4'!D32="","",'Spritzplan Fläche 4'!D32)</f>
        <v/>
      </c>
      <c r="D32" s="188" t="str">
        <f>IF('Spritzplan Fläche 4'!F32="","",'Spritzplan Fläche 4'!F32)</f>
        <v>Abgehende
Blüte</v>
      </c>
      <c r="E32" s="189"/>
      <c r="F32" s="190"/>
      <c r="G32" s="59" t="str">
        <f>IF('Spritzplan Fläche 4'!I32="","",'Spritzplan Fläche 4'!I32)</f>
        <v/>
      </c>
      <c r="H32" s="12" t="str">
        <f>IF('Spritzplan Fläche 4'!J32="","",'Spritzplan Fläche 4'!J32)</f>
        <v/>
      </c>
      <c r="I32" s="11" t="str">
        <f>IF('Spritzplan Fläche 4'!L32="","",'Spritzplan Fläche 4'!L32)</f>
        <v/>
      </c>
      <c r="J32" s="54" t="str">
        <f>IF('Spritzplan Fläche 4'!V32="","",'Spritzplan Fläche 4'!V32)</f>
        <v/>
      </c>
      <c r="K32" s="3"/>
      <c r="L32" s="3"/>
      <c r="M32" s="3"/>
      <c r="N32" s="3"/>
      <c r="O32" s="3"/>
      <c r="P32" s="3"/>
      <c r="Q32" s="3"/>
      <c r="R32" s="3"/>
      <c r="S32"/>
      <c r="T32"/>
      <c r="U32"/>
      <c r="V32"/>
      <c r="W32"/>
      <c r="X32"/>
      <c r="Y32"/>
      <c r="Z32"/>
      <c r="AA32"/>
    </row>
    <row r="33" spans="1:27" ht="23.45" customHeight="1" x14ac:dyDescent="0.25">
      <c r="A33" s="182"/>
      <c r="B33" s="184"/>
      <c r="C33" s="186"/>
      <c r="D33" s="182"/>
      <c r="E33" s="191"/>
      <c r="F33" s="190"/>
      <c r="G33" s="60" t="str">
        <f>IF('Spritzplan Fläche 4'!I33="","",'Spritzplan Fläche 4'!I33)</f>
        <v/>
      </c>
      <c r="H33" s="14" t="str">
        <f>IF('Spritzplan Fläche 4'!J33="","",'Spritzplan Fläche 4'!J33)</f>
        <v/>
      </c>
      <c r="I33" s="13" t="str">
        <f>IF('Spritzplan Fläche 4'!L33="","",'Spritzplan Fläche 4'!L33)</f>
        <v/>
      </c>
      <c r="J33" s="55" t="str">
        <f>IF('Spritzplan Fläche 4'!V33="","",'Spritzplan Fläche 4'!V33)</f>
        <v/>
      </c>
      <c r="K33" s="3"/>
      <c r="L33" s="3"/>
      <c r="M33" s="3"/>
      <c r="N33" s="3"/>
      <c r="O33" s="3"/>
      <c r="P33" s="3"/>
      <c r="Q33" s="3"/>
      <c r="R33" s="3"/>
      <c r="S33"/>
      <c r="T33"/>
      <c r="U33"/>
      <c r="V33"/>
      <c r="W33"/>
      <c r="X33"/>
      <c r="Y33"/>
      <c r="Z33"/>
      <c r="AA33"/>
    </row>
    <row r="34" spans="1:27" ht="23.45" customHeight="1" x14ac:dyDescent="0.25">
      <c r="A34" s="182"/>
      <c r="B34" s="184"/>
      <c r="C34" s="186"/>
      <c r="D34" s="182" t="str">
        <f>IF('Spritzplan Fläche 4'!F34="","",'Spritzplan Fläche 4'!F34)</f>
        <v/>
      </c>
      <c r="E34" s="191"/>
      <c r="F34" s="190"/>
      <c r="G34" s="60" t="str">
        <f>IF('Spritzplan Fläche 4'!I34="","",'Spritzplan Fläche 4'!I34)</f>
        <v/>
      </c>
      <c r="H34" s="14" t="str">
        <f>IF('Spritzplan Fläche 4'!J34="","",'Spritzplan Fläche 4'!J34)</f>
        <v/>
      </c>
      <c r="I34" s="13" t="str">
        <f>IF('Spritzplan Fläche 4'!L34="","",'Spritzplan Fläche 4'!L34)</f>
        <v/>
      </c>
      <c r="J34" s="55" t="str">
        <f>IF('Spritzplan Fläche 4'!V34="","",'Spritzplan Fläche 4'!V34)</f>
        <v/>
      </c>
      <c r="K34" s="3"/>
      <c r="L34" s="3"/>
      <c r="M34" s="3"/>
      <c r="N34" s="3"/>
      <c r="O34" s="3"/>
      <c r="P34" s="3"/>
      <c r="Q34" s="3"/>
      <c r="R34" s="3"/>
      <c r="S34"/>
      <c r="T34"/>
      <c r="U34"/>
      <c r="V34"/>
      <c r="W34"/>
      <c r="X34"/>
      <c r="Y34"/>
      <c r="Z34"/>
      <c r="AA34"/>
    </row>
    <row r="35" spans="1:27" ht="23.45" customHeight="1" thickBot="1" x14ac:dyDescent="0.3">
      <c r="A35" s="183"/>
      <c r="B35" s="185"/>
      <c r="C35" s="187"/>
      <c r="D35" s="74" t="str">
        <f>IF('Spritzplan Fläche 4'!F35="","",'Spritzplan Fläche 4'!F35)</f>
        <v>EC</v>
      </c>
      <c r="E35" s="62">
        <f>IF('Spritzplan Fläche 4'!G35="","",'Spritzplan Fläche 4'!G35)</f>
        <v>61</v>
      </c>
      <c r="F35" s="63">
        <f>IF('Spritzplan Fläche 4'!H35="","",'Spritzplan Fläche 4'!H35)</f>
        <v>71</v>
      </c>
      <c r="G35" s="64" t="str">
        <f>IF('Spritzplan Fläche 4'!I35="","",'Spritzplan Fläche 4'!I35)</f>
        <v/>
      </c>
      <c r="H35" s="16" t="str">
        <f>IF('Spritzplan Fläche 4'!J35="","",'Spritzplan Fläche 4'!J35)</f>
        <v/>
      </c>
      <c r="I35" s="15" t="str">
        <f>IF('Spritzplan Fläche 4'!L35="","",'Spritzplan Fläche 4'!L35)</f>
        <v/>
      </c>
      <c r="J35" s="56" t="str">
        <f>IF('Spritzplan Fläche 4'!V35="","",'Spritzplan Fläche 4'!V35)</f>
        <v/>
      </c>
      <c r="K35" s="3"/>
      <c r="L35" s="3"/>
      <c r="M35" s="3"/>
      <c r="N35" s="3"/>
      <c r="O35" s="3"/>
      <c r="P35" s="3"/>
      <c r="Q35" s="3"/>
      <c r="R35" s="3"/>
      <c r="S35"/>
      <c r="T35"/>
      <c r="U35"/>
      <c r="V35"/>
      <c r="W35"/>
      <c r="X35"/>
      <c r="Y35"/>
      <c r="Z35"/>
      <c r="AA35"/>
    </row>
    <row r="36" spans="1:27" ht="23.45" customHeight="1" x14ac:dyDescent="0.25">
      <c r="A36" s="181" t="str">
        <f>IF('Spritzplan Fläche 4'!A36="","",'Spritzplan Fläche 4'!A36)</f>
        <v/>
      </c>
      <c r="B36" s="184" t="str">
        <f>IF('Spritzplan Fläche 4'!B36="","",'Spritzplan Fläche 4'!B36)</f>
        <v/>
      </c>
      <c r="C36" s="192" t="str">
        <f>IF('Spritzplan Fläche 4'!D36="","",'Spritzplan Fläche 4'!D36)</f>
        <v/>
      </c>
      <c r="D36" s="188" t="str">
        <f>IF('Spritzplan Fläche 4'!F36="","",'Spritzplan Fläche 4'!F36)</f>
        <v>Nachblüte
(Schrotkorn -</v>
      </c>
      <c r="E36" s="189"/>
      <c r="F36" s="190"/>
      <c r="G36" s="59" t="str">
        <f>IF('Spritzplan Fläche 4'!I36="","",'Spritzplan Fläche 4'!I36)</f>
        <v/>
      </c>
      <c r="H36" s="12" t="str">
        <f>IF('Spritzplan Fläche 4'!J36="","",'Spritzplan Fläche 4'!J36)</f>
        <v/>
      </c>
      <c r="I36" s="11" t="str">
        <f>IF('Spritzplan Fläche 4'!L36="","",'Spritzplan Fläche 4'!L36)</f>
        <v/>
      </c>
      <c r="J36" s="54" t="str">
        <f>IF('Spritzplan Fläche 4'!V36="","",'Spritzplan Fläche 4'!V36)</f>
        <v/>
      </c>
      <c r="K36" s="3"/>
      <c r="L36" s="3"/>
      <c r="M36" s="3"/>
      <c r="N36" s="3"/>
      <c r="O36" s="3"/>
      <c r="P36" s="3"/>
      <c r="Q36" s="3"/>
      <c r="R36" s="3"/>
      <c r="S36"/>
      <c r="T36"/>
      <c r="U36"/>
      <c r="V36"/>
      <c r="W36"/>
      <c r="X36"/>
      <c r="Y36"/>
      <c r="Z36"/>
      <c r="AA36"/>
    </row>
    <row r="37" spans="1:27" ht="23.45" customHeight="1" x14ac:dyDescent="0.25">
      <c r="A37" s="182"/>
      <c r="B37" s="184"/>
      <c r="C37" s="186"/>
      <c r="D37" s="182"/>
      <c r="E37" s="191"/>
      <c r="F37" s="190"/>
      <c r="G37" s="60" t="str">
        <f>IF('Spritzplan Fläche 4'!I37="","",'Spritzplan Fläche 4'!I37)</f>
        <v/>
      </c>
      <c r="H37" s="14" t="str">
        <f>IF('Spritzplan Fläche 4'!J37="","",'Spritzplan Fläche 4'!J37)</f>
        <v/>
      </c>
      <c r="I37" s="13" t="str">
        <f>IF('Spritzplan Fläche 4'!L37="","",'Spritzplan Fläche 4'!L37)</f>
        <v/>
      </c>
      <c r="J37" s="55" t="str">
        <f>IF('Spritzplan Fläche 4'!V37="","",'Spritzplan Fläche 4'!V37)</f>
        <v/>
      </c>
      <c r="K37" s="3"/>
      <c r="L37" s="3"/>
      <c r="M37" s="3"/>
      <c r="N37" s="3"/>
      <c r="O37" s="3"/>
      <c r="P37" s="3"/>
      <c r="Q37" s="3"/>
      <c r="R37" s="3"/>
      <c r="S37"/>
      <c r="T37"/>
      <c r="U37"/>
      <c r="V37"/>
      <c r="W37"/>
      <c r="X37"/>
      <c r="Y37"/>
      <c r="Z37"/>
      <c r="AA37"/>
    </row>
    <row r="38" spans="1:27" ht="23.45" customHeight="1" x14ac:dyDescent="0.25">
      <c r="A38" s="182"/>
      <c r="B38" s="184"/>
      <c r="C38" s="186"/>
      <c r="D38" s="182" t="str">
        <f>IF('Spritzplan Fläche 4'!F38="","",'Spritzplan Fläche 4'!F38)</f>
        <v>Erbsengr.)</v>
      </c>
      <c r="E38" s="191"/>
      <c r="F38" s="190"/>
      <c r="G38" s="60" t="str">
        <f>IF('Spritzplan Fläche 4'!I38="","",'Spritzplan Fläche 4'!I38)</f>
        <v/>
      </c>
      <c r="H38" s="14" t="str">
        <f>IF('Spritzplan Fläche 4'!J38="","",'Spritzplan Fläche 4'!J38)</f>
        <v/>
      </c>
      <c r="I38" s="13" t="str">
        <f>IF('Spritzplan Fläche 4'!L38="","",'Spritzplan Fläche 4'!L38)</f>
        <v/>
      </c>
      <c r="J38" s="55" t="str">
        <f>IF('Spritzplan Fläche 4'!V38="","",'Spritzplan Fläche 4'!V38)</f>
        <v/>
      </c>
      <c r="K38" s="3"/>
      <c r="L38" s="3"/>
      <c r="M38" s="3"/>
      <c r="N38" s="3"/>
      <c r="O38" s="3"/>
      <c r="P38" s="3"/>
      <c r="Q38" s="3"/>
      <c r="R38" s="3"/>
      <c r="S38"/>
      <c r="T38"/>
      <c r="U38"/>
      <c r="V38"/>
      <c r="W38"/>
      <c r="X38"/>
      <c r="Y38"/>
      <c r="Z38"/>
      <c r="AA38"/>
    </row>
    <row r="39" spans="1:27" ht="23.45" customHeight="1" thickBot="1" x14ac:dyDescent="0.3">
      <c r="A39" s="183"/>
      <c r="B39" s="185"/>
      <c r="C39" s="187"/>
      <c r="D39" s="74" t="str">
        <f>IF('Spritzplan Fläche 4'!F39="","",'Spritzplan Fläche 4'!F39)</f>
        <v>EC</v>
      </c>
      <c r="E39" s="62">
        <f>IF('Spritzplan Fläche 4'!G39="","",'Spritzplan Fläche 4'!G39)</f>
        <v>73</v>
      </c>
      <c r="F39" s="63">
        <f>IF('Spritzplan Fläche 4'!H39="","",'Spritzplan Fläche 4'!H39)</f>
        <v>75</v>
      </c>
      <c r="G39" s="64" t="str">
        <f>IF('Spritzplan Fläche 4'!I39="","",'Spritzplan Fläche 4'!I39)</f>
        <v/>
      </c>
      <c r="H39" s="16" t="str">
        <f>IF('Spritzplan Fläche 4'!J39="","",'Spritzplan Fläche 4'!J39)</f>
        <v/>
      </c>
      <c r="I39" s="15" t="str">
        <f>IF('Spritzplan Fläche 4'!L39="","",'Spritzplan Fläche 4'!L39)</f>
        <v/>
      </c>
      <c r="J39" s="56" t="str">
        <f>IF('Spritzplan Fläche 4'!V39="","",'Spritzplan Fläche 4'!V39)</f>
        <v/>
      </c>
      <c r="K39" s="3"/>
      <c r="L39" s="3"/>
      <c r="M39" s="3"/>
      <c r="N39" s="3"/>
      <c r="O39" s="3"/>
      <c r="P39" s="3"/>
      <c r="Q39" s="3"/>
      <c r="R39" s="3"/>
      <c r="S39"/>
      <c r="T39"/>
      <c r="U39"/>
      <c r="V39"/>
      <c r="W39"/>
      <c r="X39"/>
      <c r="Y39"/>
      <c r="Z39"/>
      <c r="AA39"/>
    </row>
    <row r="40" spans="1:27" ht="23.45" customHeight="1" x14ac:dyDescent="0.25">
      <c r="A40" s="181" t="str">
        <f>IF('Spritzplan Fläche 4'!A40="","",'Spritzplan Fläche 4'!A40)</f>
        <v/>
      </c>
      <c r="B40" s="184" t="str">
        <f>IF('Spritzplan Fläche 4'!B40="","",'Spritzplan Fläche 4'!B40)</f>
        <v/>
      </c>
      <c r="C40" s="192" t="str">
        <f>IF('Spritzplan Fläche 4'!D40="","",'Spritzplan Fläche 4'!D40)</f>
        <v/>
      </c>
      <c r="D40" s="188" t="str">
        <f>IF('Spritzplan Fläche 4'!F40="","",'Spritzplan Fläche 4'!F40)</f>
        <v>Trauben-
schluss</v>
      </c>
      <c r="E40" s="189"/>
      <c r="F40" s="190"/>
      <c r="G40" s="59" t="str">
        <f>IF('Spritzplan Fläche 4'!I40="","",'Spritzplan Fläche 4'!I40)</f>
        <v/>
      </c>
      <c r="H40" s="12" t="str">
        <f>IF('Spritzplan Fläche 4'!J40="","",'Spritzplan Fläche 4'!J40)</f>
        <v/>
      </c>
      <c r="I40" s="11" t="str">
        <f>IF('Spritzplan Fläche 4'!L40="","",'Spritzplan Fläche 4'!L40)</f>
        <v/>
      </c>
      <c r="J40" s="54" t="str">
        <f>IF('Spritzplan Fläche 4'!V40="","",'Spritzplan Fläche 4'!V40)</f>
        <v/>
      </c>
      <c r="K40" s="3"/>
      <c r="L40" s="3"/>
      <c r="M40" s="3"/>
      <c r="N40" s="3"/>
      <c r="O40" s="3"/>
      <c r="P40" s="3"/>
      <c r="Q40" s="3"/>
      <c r="R40" s="3"/>
      <c r="S40"/>
      <c r="T40"/>
      <c r="U40"/>
      <c r="V40"/>
      <c r="W40"/>
      <c r="X40"/>
      <c r="Y40"/>
      <c r="Z40"/>
      <c r="AA40"/>
    </row>
    <row r="41" spans="1:27" ht="23.45" customHeight="1" x14ac:dyDescent="0.25">
      <c r="A41" s="182"/>
      <c r="B41" s="184"/>
      <c r="C41" s="186"/>
      <c r="D41" s="182"/>
      <c r="E41" s="191"/>
      <c r="F41" s="190"/>
      <c r="G41" s="60" t="str">
        <f>IF('Spritzplan Fläche 4'!I41="","",'Spritzplan Fläche 4'!I41)</f>
        <v/>
      </c>
      <c r="H41" s="14" t="str">
        <f>IF('Spritzplan Fläche 4'!J41="","",'Spritzplan Fläche 4'!J41)</f>
        <v/>
      </c>
      <c r="I41" s="13" t="str">
        <f>IF('Spritzplan Fläche 4'!L41="","",'Spritzplan Fläche 4'!L41)</f>
        <v/>
      </c>
      <c r="J41" s="55" t="str">
        <f>IF('Spritzplan Fläche 4'!V41="","",'Spritzplan Fläche 4'!V41)</f>
        <v/>
      </c>
      <c r="K41" s="3"/>
      <c r="L41" s="3"/>
      <c r="M41" s="3"/>
      <c r="N41" s="3"/>
      <c r="O41" s="3"/>
      <c r="P41" s="3"/>
      <c r="Q41" s="3"/>
      <c r="R41" s="3"/>
      <c r="S41"/>
      <c r="T41"/>
      <c r="U41"/>
      <c r="V41"/>
      <c r="W41"/>
      <c r="X41"/>
      <c r="Y41"/>
      <c r="Z41"/>
      <c r="AA41"/>
    </row>
    <row r="42" spans="1:27" ht="23.45" customHeight="1" x14ac:dyDescent="0.25">
      <c r="A42" s="182"/>
      <c r="B42" s="184"/>
      <c r="C42" s="186"/>
      <c r="D42" s="182" t="str">
        <f>IF('Spritzplan Fläche 4'!F42="","",'Spritzplan Fläche 4'!F42)</f>
        <v/>
      </c>
      <c r="E42" s="191"/>
      <c r="F42" s="190"/>
      <c r="G42" s="60" t="str">
        <f>IF('Spritzplan Fläche 4'!I42="","",'Spritzplan Fläche 4'!I42)</f>
        <v/>
      </c>
      <c r="H42" s="14" t="str">
        <f>IF('Spritzplan Fläche 4'!J42="","",'Spritzplan Fläche 4'!J42)</f>
        <v/>
      </c>
      <c r="I42" s="13" t="str">
        <f>IF('Spritzplan Fläche 4'!L42="","",'Spritzplan Fläche 4'!L42)</f>
        <v/>
      </c>
      <c r="J42" s="55" t="str">
        <f>IF('Spritzplan Fläche 4'!V42="","",'Spritzplan Fläche 4'!V42)</f>
        <v/>
      </c>
      <c r="K42" s="3"/>
      <c r="L42" s="3"/>
      <c r="M42" s="3"/>
      <c r="N42" s="3"/>
      <c r="O42" s="3"/>
      <c r="P42" s="3"/>
      <c r="Q42" s="3"/>
      <c r="R42" s="3"/>
      <c r="S42"/>
      <c r="T42"/>
      <c r="U42"/>
      <c r="V42"/>
      <c r="W42"/>
      <c r="X42"/>
      <c r="Y42"/>
      <c r="Z42"/>
      <c r="AA42"/>
    </row>
    <row r="43" spans="1:27" ht="23.45" customHeight="1" thickBot="1" x14ac:dyDescent="0.3">
      <c r="A43" s="183"/>
      <c r="B43" s="185"/>
      <c r="C43" s="187"/>
      <c r="D43" s="74" t="str">
        <f>IF('Spritzplan Fläche 4'!F43="","",'Spritzplan Fläche 4'!F43)</f>
        <v>EC</v>
      </c>
      <c r="E43" s="62">
        <f>IF('Spritzplan Fläche 4'!G43="","",'Spritzplan Fläche 4'!G43)</f>
        <v>77</v>
      </c>
      <c r="F43" s="63">
        <f>IF('Spritzplan Fläche 4'!H43="","",'Spritzplan Fläche 4'!H43)</f>
        <v>79</v>
      </c>
      <c r="G43" s="64" t="str">
        <f>IF('Spritzplan Fläche 4'!I43="","",'Spritzplan Fläche 4'!I43)</f>
        <v/>
      </c>
      <c r="H43" s="16" t="str">
        <f>IF('Spritzplan Fläche 4'!J43="","",'Spritzplan Fläche 4'!J43)</f>
        <v/>
      </c>
      <c r="I43" s="15" t="str">
        <f>IF('Spritzplan Fläche 4'!L43="","",'Spritzplan Fläche 4'!L43)</f>
        <v/>
      </c>
      <c r="J43" s="56" t="str">
        <f>IF('Spritzplan Fläche 4'!V43="","",'Spritzplan Fläche 4'!V43)</f>
        <v/>
      </c>
      <c r="K43" s="3"/>
      <c r="L43" s="3"/>
      <c r="M43" s="3"/>
      <c r="N43" s="3"/>
      <c r="O43" s="3"/>
      <c r="P43" s="3"/>
      <c r="Q43" s="3"/>
      <c r="R43" s="3"/>
      <c r="S43"/>
      <c r="T43"/>
      <c r="U43"/>
      <c r="V43"/>
      <c r="W43"/>
      <c r="X43"/>
      <c r="Y43"/>
      <c r="Z43"/>
      <c r="AA43"/>
    </row>
    <row r="44" spans="1:27" ht="23.45" customHeight="1" x14ac:dyDescent="0.25">
      <c r="A44" s="181" t="str">
        <f>IF('Spritzplan Fläche 4'!A44="","",'Spritzplan Fläche 4'!A44)</f>
        <v/>
      </c>
      <c r="B44" s="184" t="str">
        <f>IF('Spritzplan Fläche 4'!B44="","",'Spritzplan Fläche 4'!B44)</f>
        <v/>
      </c>
      <c r="C44" s="192" t="str">
        <f>IF('Spritzplan Fläche 4'!D44="","",'Spritzplan Fläche 4'!D44)</f>
        <v/>
      </c>
      <c r="D44" s="188" t="str">
        <f>IF('Spritzplan Fläche 4'!F44="","",'Spritzplan Fläche 4'!F44)</f>
        <v>Reife-
beginn</v>
      </c>
      <c r="E44" s="189"/>
      <c r="F44" s="190"/>
      <c r="G44" s="59" t="str">
        <f>IF('Spritzplan Fläche 4'!I44="","",'Spritzplan Fläche 4'!I44)</f>
        <v/>
      </c>
      <c r="H44" s="12" t="str">
        <f>IF('Spritzplan Fläche 4'!J44="","",'Spritzplan Fläche 4'!J44)</f>
        <v/>
      </c>
      <c r="I44" s="11" t="str">
        <f>IF('Spritzplan Fläche 4'!L44="","",'Spritzplan Fläche 4'!L44)</f>
        <v/>
      </c>
      <c r="J44" s="54" t="str">
        <f>IF('Spritzplan Fläche 4'!V44="","",'Spritzplan Fläche 4'!V44)</f>
        <v/>
      </c>
      <c r="K44" s="3"/>
      <c r="L44" s="3"/>
      <c r="M44" s="3"/>
      <c r="N44" s="3"/>
      <c r="O44" s="3"/>
      <c r="P44" s="3"/>
      <c r="Q44" s="3"/>
      <c r="R44" s="3"/>
      <c r="S44"/>
      <c r="T44"/>
      <c r="U44"/>
      <c r="V44"/>
      <c r="W44"/>
      <c r="X44"/>
      <c r="Y44"/>
      <c r="Z44"/>
      <c r="AA44"/>
    </row>
    <row r="45" spans="1:27" ht="23.45" customHeight="1" x14ac:dyDescent="0.25">
      <c r="A45" s="182"/>
      <c r="B45" s="184"/>
      <c r="C45" s="186"/>
      <c r="D45" s="182"/>
      <c r="E45" s="191"/>
      <c r="F45" s="190"/>
      <c r="G45" s="60" t="str">
        <f>IF('Spritzplan Fläche 4'!I45="","",'Spritzplan Fläche 4'!I45)</f>
        <v/>
      </c>
      <c r="H45" s="14" t="str">
        <f>IF('Spritzplan Fläche 4'!J45="","",'Spritzplan Fläche 4'!J45)</f>
        <v/>
      </c>
      <c r="I45" s="13" t="str">
        <f>IF('Spritzplan Fläche 4'!L45="","",'Spritzplan Fläche 4'!L45)</f>
        <v/>
      </c>
      <c r="J45" s="55" t="str">
        <f>IF('Spritzplan Fläche 4'!V45="","",'Spritzplan Fläche 4'!V45)</f>
        <v/>
      </c>
      <c r="K45" s="3"/>
      <c r="L45" s="3"/>
      <c r="M45" s="3"/>
      <c r="N45" s="3"/>
      <c r="O45" s="3"/>
      <c r="P45" s="3"/>
      <c r="Q45" s="3"/>
      <c r="R45" s="3"/>
      <c r="S45"/>
      <c r="T45"/>
      <c r="U45"/>
      <c r="V45"/>
      <c r="W45"/>
      <c r="X45"/>
      <c r="Y45"/>
      <c r="Z45"/>
      <c r="AA45"/>
    </row>
    <row r="46" spans="1:27" ht="23.45" customHeight="1" x14ac:dyDescent="0.25">
      <c r="A46" s="182"/>
      <c r="B46" s="184"/>
      <c r="C46" s="186"/>
      <c r="D46" s="182" t="str">
        <f>IF('Spritzplan Fläche 4'!F46="","",'Spritzplan Fläche 4'!F46)</f>
        <v/>
      </c>
      <c r="E46" s="191"/>
      <c r="F46" s="190"/>
      <c r="G46" s="60" t="str">
        <f>IF('Spritzplan Fläche 4'!I46="","",'Spritzplan Fläche 4'!I46)</f>
        <v/>
      </c>
      <c r="H46" s="14" t="str">
        <f>IF('Spritzplan Fläche 4'!J46="","",'Spritzplan Fläche 4'!J46)</f>
        <v/>
      </c>
      <c r="I46" s="13" t="str">
        <f>IF('Spritzplan Fläche 4'!L46="","",'Spritzplan Fläche 4'!L46)</f>
        <v/>
      </c>
      <c r="J46" s="55" t="str">
        <f>IF('Spritzplan Fläche 4'!V46="","",'Spritzplan Fläche 4'!V46)</f>
        <v/>
      </c>
      <c r="K46" s="3"/>
      <c r="L46" s="3"/>
      <c r="M46" s="3"/>
      <c r="N46" s="3"/>
      <c r="O46" s="3"/>
      <c r="P46" s="3"/>
      <c r="Q46" s="3"/>
      <c r="R46" s="3"/>
      <c r="S46"/>
      <c r="T46"/>
      <c r="U46"/>
      <c r="V46"/>
      <c r="W46"/>
      <c r="X46"/>
      <c r="Y46"/>
      <c r="Z46"/>
      <c r="AA46"/>
    </row>
    <row r="47" spans="1:27" ht="23.45" customHeight="1" thickBot="1" x14ac:dyDescent="0.3">
      <c r="A47" s="183"/>
      <c r="B47" s="185"/>
      <c r="C47" s="187"/>
      <c r="D47" s="74" t="str">
        <f>IF('Spritzplan Fläche 4'!F47="","",'Spritzplan Fläche 4'!F47)</f>
        <v>EC</v>
      </c>
      <c r="E47" s="62">
        <f>IF('Spritzplan Fläche 4'!G47="","",'Spritzplan Fläche 4'!G47)</f>
        <v>81</v>
      </c>
      <c r="F47" s="63" t="str">
        <f>IF('Spritzplan Fläche 4'!H47="","",'Spritzplan Fläche 4'!H47)</f>
        <v/>
      </c>
      <c r="G47" s="64" t="str">
        <f>IF('Spritzplan Fläche 4'!I47="","",'Spritzplan Fläche 4'!I47)</f>
        <v/>
      </c>
      <c r="H47" s="16" t="str">
        <f>IF('Spritzplan Fläche 4'!J47="","",'Spritzplan Fläche 4'!J47)</f>
        <v/>
      </c>
      <c r="I47" s="15" t="str">
        <f>IF('Spritzplan Fläche 4'!L47="","",'Spritzplan Fläche 4'!L47)</f>
        <v/>
      </c>
      <c r="J47" s="56" t="str">
        <f>IF('Spritzplan Fläche 4'!V47="","",'Spritzplan Fläche 4'!V47)</f>
        <v/>
      </c>
      <c r="K47" s="3"/>
      <c r="L47" s="3"/>
      <c r="M47" s="3"/>
      <c r="N47" s="3"/>
      <c r="O47" s="3"/>
      <c r="P47" s="3"/>
      <c r="Q47" s="3"/>
      <c r="R47" s="3"/>
      <c r="S47"/>
      <c r="T47"/>
      <c r="U47"/>
      <c r="V47"/>
      <c r="W47"/>
      <c r="X47"/>
      <c r="Y47"/>
      <c r="Z47"/>
      <c r="AA47"/>
    </row>
    <row r="48" spans="1:27" ht="23.45" customHeight="1" x14ac:dyDescent="0.25">
      <c r="A48" s="181" t="str">
        <f>IF('Spritzplan Fläche 4'!A48="","",'Spritzplan Fläche 4'!A48)</f>
        <v/>
      </c>
      <c r="B48" s="184" t="str">
        <f>IF('Spritzplan Fläche 4'!B48="","",'Spritzplan Fläche 4'!B48)</f>
        <v/>
      </c>
      <c r="C48" s="192" t="str">
        <f>IF('Spritzplan Fläche 4'!D48="","",'Spritzplan Fläche 4'!D48)</f>
        <v/>
      </c>
      <c r="D48" s="188" t="str">
        <f>IF('Spritzplan Fläche 4'!F48="","",'Spritzplan Fläche 4'!F48)</f>
        <v>Abschluss
(Weichwerden)</v>
      </c>
      <c r="E48" s="189"/>
      <c r="F48" s="190"/>
      <c r="G48" s="59" t="str">
        <f>IF('Spritzplan Fläche 4'!I48="","",'Spritzplan Fläche 4'!I48)</f>
        <v/>
      </c>
      <c r="H48" s="12" t="str">
        <f>IF('Spritzplan Fläche 4'!J48="","",'Spritzplan Fläche 4'!J48)</f>
        <v/>
      </c>
      <c r="I48" s="11" t="str">
        <f>IF('Spritzplan Fläche 4'!L48="","",'Spritzplan Fläche 4'!L48)</f>
        <v/>
      </c>
      <c r="J48" s="54" t="str">
        <f>IF('Spritzplan Fläche 4'!V48="","",'Spritzplan Fläche 4'!V48)</f>
        <v/>
      </c>
      <c r="K48" s="3"/>
      <c r="L48" s="3"/>
      <c r="M48" s="3"/>
      <c r="N48" s="3"/>
      <c r="O48" s="3"/>
      <c r="P48" s="3"/>
      <c r="Q48" s="3"/>
      <c r="R48" s="3"/>
      <c r="S48"/>
      <c r="T48"/>
      <c r="U48"/>
      <c r="V48"/>
      <c r="W48"/>
      <c r="X48"/>
      <c r="Y48"/>
      <c r="Z48"/>
      <c r="AA48"/>
    </row>
    <row r="49" spans="1:27" ht="23.45" customHeight="1" x14ac:dyDescent="0.25">
      <c r="A49" s="182"/>
      <c r="B49" s="184"/>
      <c r="C49" s="186"/>
      <c r="D49" s="182"/>
      <c r="E49" s="191"/>
      <c r="F49" s="190"/>
      <c r="G49" s="60" t="str">
        <f>IF('Spritzplan Fläche 4'!I49="","",'Spritzplan Fläche 4'!I49)</f>
        <v/>
      </c>
      <c r="H49" s="14" t="str">
        <f>IF('Spritzplan Fläche 4'!J49="","",'Spritzplan Fläche 4'!J49)</f>
        <v/>
      </c>
      <c r="I49" s="13" t="str">
        <f>IF('Spritzplan Fläche 4'!L49="","",'Spritzplan Fläche 4'!L49)</f>
        <v/>
      </c>
      <c r="J49" s="55" t="str">
        <f>IF('Spritzplan Fläche 4'!V49="","",'Spritzplan Fläche 4'!V49)</f>
        <v/>
      </c>
      <c r="K49" s="3"/>
      <c r="L49" s="3"/>
      <c r="M49" s="3"/>
      <c r="N49" s="3"/>
      <c r="O49" s="3"/>
      <c r="P49" s="3"/>
      <c r="Q49" s="3"/>
      <c r="R49" s="3"/>
      <c r="S49"/>
      <c r="T49"/>
      <c r="U49"/>
      <c r="V49"/>
      <c r="W49"/>
      <c r="X49"/>
      <c r="Y49"/>
      <c r="Z49"/>
      <c r="AA49"/>
    </row>
    <row r="50" spans="1:27" ht="23.45" customHeight="1" x14ac:dyDescent="0.25">
      <c r="A50" s="182"/>
      <c r="B50" s="184"/>
      <c r="C50" s="186"/>
      <c r="D50" s="182" t="str">
        <f>IF('Spritzplan Fläche 4'!F50="","",'Spritzplan Fläche 4'!F50)</f>
        <v/>
      </c>
      <c r="E50" s="191"/>
      <c r="F50" s="190"/>
      <c r="G50" s="60" t="str">
        <f>IF('Spritzplan Fläche 4'!I50="","",'Spritzplan Fläche 4'!I50)</f>
        <v/>
      </c>
      <c r="H50" s="14" t="str">
        <f>IF('Spritzplan Fläche 4'!J50="","",'Spritzplan Fläche 4'!J50)</f>
        <v/>
      </c>
      <c r="I50" s="13" t="str">
        <f>IF('Spritzplan Fläche 4'!L50="","",'Spritzplan Fläche 4'!L50)</f>
        <v/>
      </c>
      <c r="J50" s="55" t="str">
        <f>IF('Spritzplan Fläche 4'!V50="","",'Spritzplan Fläche 4'!V50)</f>
        <v/>
      </c>
      <c r="K50" s="3"/>
      <c r="L50" s="3"/>
      <c r="M50" s="3"/>
      <c r="N50" s="3"/>
      <c r="O50" s="3"/>
      <c r="P50" s="3"/>
      <c r="Q50" s="3"/>
      <c r="R50" s="3"/>
      <c r="S50"/>
      <c r="T50"/>
      <c r="U50"/>
      <c r="V50"/>
      <c r="W50"/>
      <c r="X50"/>
      <c r="Y50"/>
      <c r="Z50"/>
      <c r="AA50"/>
    </row>
    <row r="51" spans="1:27" ht="23.45" customHeight="1" thickBot="1" x14ac:dyDescent="0.3">
      <c r="A51" s="183"/>
      <c r="B51" s="185"/>
      <c r="C51" s="187"/>
      <c r="D51" s="74" t="str">
        <f>IF('Spritzplan Fläche 4'!F51="","",'Spritzplan Fläche 4'!F51)</f>
        <v>EC</v>
      </c>
      <c r="E51" s="62">
        <f>IF('Spritzplan Fläche 4'!G51="","",'Spritzplan Fläche 4'!G51)</f>
        <v>85</v>
      </c>
      <c r="F51" s="63" t="str">
        <f>IF('Spritzplan Fläche 4'!H51="","",'Spritzplan Fläche 4'!H51)</f>
        <v/>
      </c>
      <c r="G51" s="64" t="str">
        <f>IF('Spritzplan Fläche 4'!I51="","",'Spritzplan Fläche 4'!I51)</f>
        <v/>
      </c>
      <c r="H51" s="16" t="str">
        <f>IF('Spritzplan Fläche 4'!J51="","",'Spritzplan Fläche 4'!J51)</f>
        <v/>
      </c>
      <c r="I51" s="15" t="str">
        <f>IF('Spritzplan Fläche 4'!L51="","",'Spritzplan Fläche 4'!L51)</f>
        <v/>
      </c>
      <c r="J51" s="56" t="str">
        <f>IF('Spritzplan Fläche 4'!V51="","",'Spritzplan Fläche 4'!V51)</f>
        <v/>
      </c>
      <c r="K51" s="3"/>
      <c r="L51" s="3"/>
      <c r="M51" s="3"/>
      <c r="N51" s="3"/>
      <c r="O51" s="3"/>
      <c r="P51" s="3"/>
      <c r="Q51" s="3"/>
      <c r="R51" s="3"/>
      <c r="S51"/>
      <c r="T51"/>
      <c r="U51"/>
      <c r="V51"/>
      <c r="W51"/>
      <c r="X51"/>
      <c r="Y51"/>
      <c r="Z51"/>
      <c r="AA51"/>
    </row>
    <row r="52" spans="1:27" ht="23.45" customHeight="1" x14ac:dyDescent="0.25">
      <c r="A52" s="181" t="str">
        <f>IF('Spritzplan Fläche 4'!A52="","",'Spritzplan Fläche 4'!A52)</f>
        <v/>
      </c>
      <c r="B52" s="184" t="str">
        <f>IF('Spritzplan Fläche 4'!B52="","",'Spritzplan Fläche 4'!B52)</f>
        <v/>
      </c>
      <c r="C52" s="192" t="str">
        <f>IF('Spritzplan Fläche 4'!D52="","",'Spritzplan Fläche 4'!D52)</f>
        <v/>
      </c>
      <c r="D52" s="188" t="str">
        <f>IF('Spritzplan Fläche 4'!F52="","",'Spritzplan Fläche 4'!F52)</f>
        <v>Abschluss II</v>
      </c>
      <c r="E52" s="189"/>
      <c r="F52" s="190"/>
      <c r="G52" s="59" t="str">
        <f>IF('Spritzplan Fläche 4'!I52="","",'Spritzplan Fläche 4'!I52)</f>
        <v/>
      </c>
      <c r="H52" s="12" t="str">
        <f>IF('Spritzplan Fläche 4'!J52="","",'Spritzplan Fläche 4'!J52)</f>
        <v/>
      </c>
      <c r="I52" s="11" t="str">
        <f>IF('Spritzplan Fläche 4'!L52="","",'Spritzplan Fläche 4'!L52)</f>
        <v/>
      </c>
      <c r="J52" s="54" t="str">
        <f>IF('Spritzplan Fläche 4'!V52="","",'Spritzplan Fläche 4'!V52)</f>
        <v/>
      </c>
      <c r="K52" s="3"/>
      <c r="L52" s="3"/>
      <c r="M52" s="3"/>
      <c r="N52" s="3"/>
      <c r="O52" s="3"/>
      <c r="P52" s="3"/>
      <c r="Q52" s="3"/>
      <c r="R52" s="3"/>
      <c r="S52"/>
      <c r="T52"/>
      <c r="U52"/>
      <c r="V52"/>
      <c r="W52"/>
      <c r="X52"/>
      <c r="Y52"/>
      <c r="Z52"/>
      <c r="AA52"/>
    </row>
    <row r="53" spans="1:27" ht="23.45" customHeight="1" x14ac:dyDescent="0.25">
      <c r="A53" s="182"/>
      <c r="B53" s="184"/>
      <c r="C53" s="186"/>
      <c r="D53" s="182"/>
      <c r="E53" s="191"/>
      <c r="F53" s="190"/>
      <c r="G53" s="60" t="str">
        <f>IF('Spritzplan Fläche 4'!I53="","",'Spritzplan Fläche 4'!I53)</f>
        <v/>
      </c>
      <c r="H53" s="14" t="str">
        <f>IF('Spritzplan Fläche 4'!J53="","",'Spritzplan Fläche 4'!J53)</f>
        <v/>
      </c>
      <c r="I53" s="13" t="str">
        <f>IF('Spritzplan Fläche 4'!L53="","",'Spritzplan Fläche 4'!L53)</f>
        <v/>
      </c>
      <c r="J53" s="55" t="str">
        <f>IF('Spritzplan Fläche 4'!V53="","",'Spritzplan Fläche 4'!V53)</f>
        <v/>
      </c>
      <c r="K53" s="3"/>
      <c r="L53" s="3"/>
      <c r="M53" s="3"/>
      <c r="N53" s="3"/>
      <c r="O53" s="3"/>
      <c r="P53" s="3"/>
      <c r="Q53" s="3"/>
      <c r="R53" s="3"/>
      <c r="S53"/>
      <c r="T53"/>
      <c r="U53"/>
      <c r="V53"/>
      <c r="W53"/>
      <c r="X53"/>
      <c r="Y53"/>
      <c r="Z53"/>
      <c r="AA53"/>
    </row>
    <row r="54" spans="1:27" ht="23.45" customHeight="1" x14ac:dyDescent="0.25">
      <c r="A54" s="182"/>
      <c r="B54" s="184"/>
      <c r="C54" s="186"/>
      <c r="D54" s="182" t="str">
        <f>IF('Spritzplan Fläche 4'!F54="","",'Spritzplan Fläche 4'!F54)</f>
        <v/>
      </c>
      <c r="E54" s="191"/>
      <c r="F54" s="190"/>
      <c r="G54" s="60" t="str">
        <f>IF('Spritzplan Fläche 4'!I54="","",'Spritzplan Fläche 4'!I54)</f>
        <v/>
      </c>
      <c r="H54" s="14" t="str">
        <f>IF('Spritzplan Fläche 4'!J54="","",'Spritzplan Fläche 4'!J54)</f>
        <v/>
      </c>
      <c r="I54" s="13" t="str">
        <f>IF('Spritzplan Fläche 4'!L54="","",'Spritzplan Fläche 4'!L54)</f>
        <v/>
      </c>
      <c r="J54" s="55" t="str">
        <f>IF('Spritzplan Fläche 4'!V54="","",'Spritzplan Fläche 4'!V54)</f>
        <v/>
      </c>
      <c r="K54" s="3"/>
      <c r="L54" s="3"/>
      <c r="M54" s="3"/>
      <c r="N54" s="3"/>
      <c r="O54" s="3"/>
      <c r="P54" s="3"/>
      <c r="Q54" s="3"/>
      <c r="R54" s="3"/>
      <c r="S54"/>
      <c r="T54"/>
      <c r="U54"/>
      <c r="V54"/>
      <c r="W54"/>
      <c r="X54"/>
      <c r="Y54"/>
      <c r="Z54"/>
      <c r="AA54"/>
    </row>
    <row r="55" spans="1:27" ht="23.45" customHeight="1" thickBot="1" x14ac:dyDescent="0.3">
      <c r="A55" s="183"/>
      <c r="B55" s="185"/>
      <c r="C55" s="187"/>
      <c r="D55" s="74" t="str">
        <f>IF('Spritzplan Fläche 4'!F55="","",'Spritzplan Fläche 4'!F55)</f>
        <v>EC</v>
      </c>
      <c r="E55" s="62">
        <f>IF('Spritzplan Fläche 4'!G55="","",'Spritzplan Fläche 4'!G55)</f>
        <v>85</v>
      </c>
      <c r="F55" s="63">
        <f>IF('Spritzplan Fläche 4'!H55="","",'Spritzplan Fläche 4'!H55)</f>
        <v>89</v>
      </c>
      <c r="G55" s="64" t="str">
        <f>IF('Spritzplan Fläche 4'!I55="","",'Spritzplan Fläche 4'!I55)</f>
        <v/>
      </c>
      <c r="H55" s="16" t="str">
        <f>IF('Spritzplan Fläche 4'!J55="","",'Spritzplan Fläche 4'!J55)</f>
        <v/>
      </c>
      <c r="I55" s="15" t="str">
        <f>IF('Spritzplan Fläche 4'!L55="","",'Spritzplan Fläche 4'!L55)</f>
        <v/>
      </c>
      <c r="J55" s="56" t="str">
        <f>IF('Spritzplan Fläche 4'!V55="","",'Spritzplan Fläche 4'!V55)</f>
        <v/>
      </c>
      <c r="K55" s="3"/>
      <c r="L55" s="3"/>
      <c r="M55" s="3"/>
      <c r="N55" s="3"/>
      <c r="O55" s="3"/>
      <c r="P55" s="3"/>
      <c r="Q55" s="3"/>
      <c r="R55" s="3"/>
      <c r="S55"/>
      <c r="T55"/>
      <c r="U55"/>
      <c r="V55"/>
      <c r="W55"/>
      <c r="X55"/>
      <c r="Y55"/>
      <c r="Z55"/>
      <c r="AA55"/>
    </row>
  </sheetData>
  <sheetProtection algorithmName="SHA-512" hashValue="X9XMDpHBiDNPKBz4/pUtz9IzIf8/CEpF9RMnvyMeYewcwTH/miorv0jW+W+eool5ARppN2TYzU71CCM+myTJTg==" saltValue="TaEGQdZTXIIjQIQWsK9Khg==" spinCount="100000" sheet="1" objects="1" scenarios="1" formatCells="0" formatColumns="0" formatRows="0"/>
  <mergeCells count="52">
    <mergeCell ref="D15:F15"/>
    <mergeCell ref="A16:A19"/>
    <mergeCell ref="B16:B19"/>
    <mergeCell ref="C16:C19"/>
    <mergeCell ref="D16:F17"/>
    <mergeCell ref="D18:F18"/>
    <mergeCell ref="A24:A27"/>
    <mergeCell ref="B24:B27"/>
    <mergeCell ref="C24:C27"/>
    <mergeCell ref="D24:F25"/>
    <mergeCell ref="D26:F26"/>
    <mergeCell ref="A20:A23"/>
    <mergeCell ref="B20:B23"/>
    <mergeCell ref="C20:C23"/>
    <mergeCell ref="D20:F21"/>
    <mergeCell ref="D22:F22"/>
    <mergeCell ref="A32:A35"/>
    <mergeCell ref="B32:B35"/>
    <mergeCell ref="C32:C35"/>
    <mergeCell ref="D32:F33"/>
    <mergeCell ref="D34:F34"/>
    <mergeCell ref="A28:A31"/>
    <mergeCell ref="B28:B31"/>
    <mergeCell ref="C28:C31"/>
    <mergeCell ref="D28:F29"/>
    <mergeCell ref="D30:F30"/>
    <mergeCell ref="A40:A43"/>
    <mergeCell ref="B40:B43"/>
    <mergeCell ref="C40:C43"/>
    <mergeCell ref="D40:F41"/>
    <mergeCell ref="D42:F42"/>
    <mergeCell ref="A36:A39"/>
    <mergeCell ref="B36:B39"/>
    <mergeCell ref="C36:C39"/>
    <mergeCell ref="D36:F37"/>
    <mergeCell ref="D38:F38"/>
    <mergeCell ref="A14:J14"/>
    <mergeCell ref="A52:A55"/>
    <mergeCell ref="B52:B55"/>
    <mergeCell ref="C52:C55"/>
    <mergeCell ref="D52:F53"/>
    <mergeCell ref="D54:F54"/>
    <mergeCell ref="A44:A47"/>
    <mergeCell ref="B44:B47"/>
    <mergeCell ref="C44:C47"/>
    <mergeCell ref="D44:F45"/>
    <mergeCell ref="D46:F46"/>
    <mergeCell ref="A48:A51"/>
    <mergeCell ref="B48:B51"/>
    <mergeCell ref="C48:C51"/>
    <mergeCell ref="D48:F49"/>
    <mergeCell ref="D50:F50"/>
  </mergeCells>
  <conditionalFormatting sqref="J8:J13">
    <cfRule type="cellIs" dxfId="52" priority="1" operator="equal">
      <formula>5.1</formula>
    </cfRule>
    <cfRule type="cellIs" dxfId="51" priority="2" operator="equal">
      <formula>4.1</formula>
    </cfRule>
    <cfRule type="cellIs" dxfId="50" priority="3" operator="equal">
      <formula>3.1</formula>
    </cfRule>
    <cfRule type="cellIs" dxfId="49" priority="4" operator="equal">
      <formula>2.1</formula>
    </cfRule>
    <cfRule type="cellIs" dxfId="48" priority="5" operator="equal">
      <formula>1.1</formula>
    </cfRule>
    <cfRule type="cellIs" dxfId="47" priority="6" operator="equal">
      <formula>0.1</formula>
    </cfRule>
    <cfRule type="iconSet" priority="7">
      <iconSet iconSet="5Quarters" showValue="0">
        <cfvo type="percent" val="0"/>
        <cfvo type="percent" val="20"/>
        <cfvo type="percent" val="40"/>
        <cfvo type="percent" val="60"/>
        <cfvo type="percent" val="80"/>
      </iconSet>
    </cfRule>
  </conditionalFormatting>
  <pageMargins left="0.70866141732283472" right="0.70866141732283472" top="0.31496062992125984" bottom="0.11811023622047245" header="0.31496062992125984" footer="0.19685039370078741"/>
  <pageSetup paperSize="9" scale="64" orientation="portrait" r:id="rId1"/>
  <colBreaks count="1" manualBreakCount="1">
    <brk id="1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6C02A56-8AEA-4B3B-98CE-B5AA0C904C4A}">
          <x14:formula1>
            <xm:f>'PSM Liste'!$B$6:$B$99</xm:f>
          </x14:formula1>
          <xm:sqref>G16:G55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7F792-5876-43FA-A0A7-D26399D156D0}">
  <sheetPr codeName="Tabelle17">
    <pageSetUpPr fitToPage="1"/>
  </sheetPr>
  <dimension ref="A1:AF55"/>
  <sheetViews>
    <sheetView showGridLines="0" zoomScaleNormal="100" workbookViewId="0"/>
  </sheetViews>
  <sheetFormatPr defaultColWidth="11" defaultRowHeight="14.3" x14ac:dyDescent="0.25"/>
  <cols>
    <col min="2" max="2" width="11.25" customWidth="1"/>
    <col min="4" max="4" width="4.375" customWidth="1"/>
    <col min="5" max="6" width="6.25" customWidth="1"/>
    <col min="7" max="7" width="15" customWidth="1"/>
    <col min="8" max="8" width="9.75" bestFit="1" customWidth="1"/>
    <col min="9" max="9" width="11.875" bestFit="1" customWidth="1"/>
    <col min="10" max="10" width="47.875" style="2" customWidth="1"/>
    <col min="11" max="16" width="4.25" style="2" customWidth="1"/>
    <col min="17" max="17" width="26" bestFit="1" customWidth="1"/>
    <col min="18" max="18" width="21.875" customWidth="1"/>
    <col min="19" max="27" width="4.75" style="2" bestFit="1" customWidth="1"/>
    <col min="28" max="28" width="12.875" bestFit="1" customWidth="1"/>
    <col min="31" max="35" width="8.625" customWidth="1"/>
    <col min="38" max="40" width="19.875" customWidth="1"/>
    <col min="41" max="41" width="12.875" bestFit="1" customWidth="1"/>
  </cols>
  <sheetData>
    <row r="1" spans="1:32" ht="14.95" x14ac:dyDescent="0.25">
      <c r="A1" s="115" t="s">
        <v>83</v>
      </c>
    </row>
    <row r="2" spans="1:32" ht="14.95" x14ac:dyDescent="0.25">
      <c r="A2" t="s">
        <v>77</v>
      </c>
    </row>
    <row r="3" spans="1:32" ht="14.95" x14ac:dyDescent="0.25">
      <c r="A3" t="str">
        <f>Deckblatt!A4</f>
        <v>Auswahl</v>
      </c>
    </row>
    <row r="4" spans="1:32" ht="14.95" x14ac:dyDescent="0.25">
      <c r="A4" t="str">
        <f>Deckblatt!A7</f>
        <v>Tel.:</v>
      </c>
    </row>
    <row r="5" spans="1:32" ht="14.95" x14ac:dyDescent="0.25">
      <c r="A5" t="str">
        <f>Deckblatt!A8</f>
        <v>Mail:</v>
      </c>
    </row>
    <row r="8" spans="1:32" ht="14.95" x14ac:dyDescent="0.25">
      <c r="J8" s="35"/>
    </row>
    <row r="9" spans="1:32" ht="14.95" x14ac:dyDescent="0.25">
      <c r="B9" s="1" t="str">
        <f>IF('Spritzplan Fläche 5'!B9="","",'Spritzplan Fläche 5'!B9)</f>
        <v>Jahr:</v>
      </c>
      <c r="C9" t="str">
        <f>IF('Spritzplan Fläche 5'!D9="","",'Spritzplan Fläche 5'!D9)</f>
        <v/>
      </c>
      <c r="F9" s="1" t="str">
        <f>IF('Spritzplan Fläche 5'!H9="","",'Spritzplan Fläche 5'!H9)</f>
        <v>Betrieb:</v>
      </c>
      <c r="G9" t="str">
        <f>IF('Spritzplan Fläche 5'!I9="","",'Spritzplan Fläche 5'!I9)</f>
        <v/>
      </c>
      <c r="J9" s="35"/>
    </row>
    <row r="10" spans="1:32" ht="14.95" x14ac:dyDescent="0.25">
      <c r="B10" s="1" t="str">
        <f>IF('Spritzplan Fläche 5'!B10="","",'Spritzplan Fläche 5'!B10)</f>
        <v>Schlag:</v>
      </c>
      <c r="C10" t="str">
        <f>IF('Spritzplan Fläche 5'!D10="","",'Spritzplan Fläche 5'!D10)</f>
        <v/>
      </c>
      <c r="D10" t="str">
        <f>IF('Spritzplan Fläche 1'!F10="","",'Spritzplan Fläche 1'!F10)</f>
        <v/>
      </c>
      <c r="F10" s="1"/>
      <c r="J10" s="35"/>
    </row>
    <row r="11" spans="1:32" ht="14.95" x14ac:dyDescent="0.25">
      <c r="B11" s="1" t="str">
        <f>IF('Spritzplan Fläche 5'!B11="","",'Spritzplan Fläche 5'!B11)</f>
        <v>Fläche:</v>
      </c>
      <c r="C11" t="str">
        <f>IF('Spritzplan Fläche 5'!D11="","",'Spritzplan Fläche 5'!D11)</f>
        <v/>
      </c>
      <c r="D11" t="str">
        <f>IF('Spritzplan Fläche 5'!F11="","",'Spritzplan Fläche 5'!F11)</f>
        <v>ha</v>
      </c>
      <c r="F11" s="1" t="str">
        <f>IF('Spritzplan Fläche 5'!H11="","",'Spritzplan Fläche 5'!H11)</f>
        <v>Adresse:</v>
      </c>
      <c r="G11" t="str">
        <f>IF('Spritzplan Fläche 5'!I11="","",'Spritzplan Fläche 5'!I11)</f>
        <v/>
      </c>
      <c r="J11" s="35"/>
    </row>
    <row r="12" spans="1:32" ht="14.95" x14ac:dyDescent="0.25">
      <c r="B12" s="1" t="str">
        <f>IF('Spritzplan Fläche 5'!B12="","",'Spritzplan Fläche 5'!B12)</f>
        <v>Reihenabstand:</v>
      </c>
      <c r="C12" t="str">
        <f>IF('Spritzplan Fläche 5'!D12="","",'Spritzplan Fläche 5'!D12)</f>
        <v/>
      </c>
      <c r="D12" t="str">
        <f>IF('Spritzplan Fläche 5'!F12="","",'Spritzplan Fläche 5'!F12)</f>
        <v>m</v>
      </c>
      <c r="F12" t="str">
        <f>IF('Spritzplan Fläche 5'!H12="","",'Spritzplan Fläche 5'!H12)</f>
        <v/>
      </c>
      <c r="G12" t="str">
        <f>IF('Spritzplan Fläche 5'!I12="","",'Spritzplan Fläche 5'!I12)</f>
        <v/>
      </c>
      <c r="I12" s="18"/>
      <c r="J12" s="35"/>
    </row>
    <row r="13" spans="1:32" ht="14.95" x14ac:dyDescent="0.25">
      <c r="A13" t="str">
        <f>IF('Spritzplan Fläche 1'!A13="","",'Spritzplan Fläche 1'!A13)</f>
        <v/>
      </c>
      <c r="B13" t="str">
        <f>IF('Spritzplan Fläche 1'!B13="","",'Spritzplan Fläche 1'!B13)</f>
        <v/>
      </c>
      <c r="C13" t="str">
        <f>IF('Spritzplan Fläche 1'!D13="","",'Spritzplan Fläche 1'!D13)</f>
        <v/>
      </c>
      <c r="D13" t="str">
        <f>IF('Spritzplan Fläche 1'!F13="","",'Spritzplan Fläche 1'!F13)</f>
        <v/>
      </c>
      <c r="E13" t="str">
        <f>IF('Spritzplan Fläche 1'!G13="","",'Spritzplan Fläche 1'!G13)</f>
        <v/>
      </c>
      <c r="F13" t="str">
        <f>IF('Spritzplan Fläche 1'!H13="","",'Spritzplan Fläche 1'!H13)</f>
        <v/>
      </c>
      <c r="H13" t="str">
        <f>IF('Spritzplan Fläche 1'!J12="","",'Spritzplan Fläche 1'!J12)</f>
        <v/>
      </c>
      <c r="I13" s="18"/>
      <c r="J13" s="58"/>
    </row>
    <row r="14" spans="1:32" ht="27" customHeight="1" thickBot="1" x14ac:dyDescent="0.3">
      <c r="A14" s="180" t="str">
        <f>IF('Spritzplan Fläche 1'!A14="","",'Spritzplan Fläche 1'!A14)</f>
        <v>Achtung: Vor Verwendung stets Etikett und Produktinformationen lesen. Aufwandmengen können je nach Einsatzzeitpunkt variieren. Diese Informationen ersetzen nicht die Gebrauchsanleitung. Beachten Sie auch den Haftungsausschluss am Deckblatt.</v>
      </c>
      <c r="B14" s="180"/>
      <c r="C14" s="180"/>
      <c r="D14" s="180"/>
      <c r="E14" s="180"/>
      <c r="F14" s="180"/>
      <c r="G14" s="180"/>
      <c r="H14" s="180"/>
      <c r="I14" s="180"/>
      <c r="J14" s="180"/>
    </row>
    <row r="15" spans="1:32" ht="43.5" thickBot="1" x14ac:dyDescent="0.3">
      <c r="A15" s="10" t="s">
        <v>4</v>
      </c>
      <c r="B15" s="10" t="s">
        <v>39</v>
      </c>
      <c r="C15" s="53" t="s">
        <v>79</v>
      </c>
      <c r="D15" s="173" t="s">
        <v>37</v>
      </c>
      <c r="E15" s="173"/>
      <c r="F15" s="173"/>
      <c r="G15" s="10" t="s">
        <v>5</v>
      </c>
      <c r="H15" s="53" t="s">
        <v>78</v>
      </c>
      <c r="I15" s="21" t="s">
        <v>7</v>
      </c>
      <c r="J15" s="45" t="s">
        <v>50</v>
      </c>
      <c r="K15" s="4"/>
      <c r="L15" s="4"/>
      <c r="M15" s="4"/>
      <c r="N15" s="4"/>
      <c r="O15" s="4"/>
      <c r="P15" s="4"/>
      <c r="Q15" s="4"/>
      <c r="R15" s="4"/>
      <c r="S15" s="4"/>
      <c r="T15" s="4"/>
      <c r="U15" s="4"/>
      <c r="V15" s="4"/>
      <c r="W15" s="4"/>
      <c r="X15" s="4"/>
      <c r="Y15" s="4"/>
      <c r="Z15" s="4"/>
      <c r="AA15" s="4"/>
      <c r="AB15" s="4"/>
      <c r="AC15" s="4"/>
      <c r="AD15" s="4"/>
      <c r="AE15" s="4"/>
      <c r="AF15" s="4"/>
    </row>
    <row r="16" spans="1:32" ht="23.3" customHeight="1" x14ac:dyDescent="0.25">
      <c r="A16" s="181" t="str">
        <f>IF('Spritzplan Fläche 5'!A16="","",'Spritzplan Fläche 5'!A16)</f>
        <v/>
      </c>
      <c r="B16" s="184" t="str">
        <f>IF('Spritzplan Fläche 5'!B16="","",'Spritzplan Fläche 5'!B16)</f>
        <v/>
      </c>
      <c r="C16" s="192" t="str">
        <f>IF('Spritzplan Fläche 5'!D16="","",'Spritzplan Fläche 5'!D16)</f>
        <v/>
      </c>
      <c r="D16" s="188" t="str">
        <f>IF('Spritzplan Fläche 5'!F16="","",'Spritzplan Fläche 5'!F16)</f>
        <v>Austriebs-
spritzung</v>
      </c>
      <c r="E16" s="189"/>
      <c r="F16" s="190"/>
      <c r="G16" s="59" t="str">
        <f>IF('Spritzplan Fläche 5'!I16="","",'Spritzplan Fläche 5'!I16)</f>
        <v/>
      </c>
      <c r="H16" s="12" t="str">
        <f>IF('Spritzplan Fläche 5'!J16="","",'Spritzplan Fläche 5'!J16)</f>
        <v/>
      </c>
      <c r="I16" s="23" t="str">
        <f>IF('Spritzplan Fläche 5'!L16="","",'Spritzplan Fläche 5'!L16)</f>
        <v/>
      </c>
      <c r="J16" s="54" t="str">
        <f>IF('Spritzplan Fläche 5'!V16="","",'Spritzplan Fläche 5'!V16)</f>
        <v/>
      </c>
      <c r="K16" s="3"/>
      <c r="L16" s="3"/>
      <c r="M16" s="3"/>
      <c r="N16" s="3"/>
      <c r="O16" s="3"/>
      <c r="P16" s="3"/>
      <c r="Q16" s="3"/>
      <c r="R16" s="3"/>
      <c r="S16"/>
      <c r="T16"/>
      <c r="U16"/>
      <c r="V16"/>
      <c r="W16"/>
      <c r="X16"/>
      <c r="Y16"/>
      <c r="Z16"/>
      <c r="AA16"/>
    </row>
    <row r="17" spans="1:27" ht="23.3" customHeight="1" x14ac:dyDescent="0.25">
      <c r="A17" s="182"/>
      <c r="B17" s="184"/>
      <c r="C17" s="186"/>
      <c r="D17" s="182"/>
      <c r="E17" s="191"/>
      <c r="F17" s="190"/>
      <c r="G17" s="60" t="str">
        <f>IF('Spritzplan Fläche 5'!I17="","",'Spritzplan Fläche 5'!I17)</f>
        <v/>
      </c>
      <c r="H17" s="14" t="str">
        <f>IF('Spritzplan Fläche 5'!J17="","",'Spritzplan Fläche 5'!J17)</f>
        <v/>
      </c>
      <c r="I17" s="25" t="str">
        <f>IF('Spritzplan Fläche 5'!L17="","",'Spritzplan Fläche 5'!L17)</f>
        <v/>
      </c>
      <c r="J17" s="55" t="str">
        <f>IF('Spritzplan Fläche 5'!V17="","",'Spritzplan Fläche 5'!V17)</f>
        <v/>
      </c>
      <c r="K17" s="3"/>
      <c r="L17" s="3"/>
      <c r="M17" s="3"/>
      <c r="N17" s="3"/>
      <c r="O17" s="3"/>
      <c r="P17" s="3"/>
      <c r="Q17" s="3"/>
      <c r="R17" s="3"/>
      <c r="S17"/>
      <c r="T17"/>
      <c r="U17"/>
      <c r="V17"/>
      <c r="W17"/>
      <c r="X17"/>
      <c r="Y17"/>
      <c r="Z17"/>
      <c r="AA17"/>
    </row>
    <row r="18" spans="1:27" ht="23.3" customHeight="1" x14ac:dyDescent="0.25">
      <c r="A18" s="182"/>
      <c r="B18" s="184"/>
      <c r="C18" s="186"/>
      <c r="D18" s="182" t="str">
        <f>IF('Spritzplan Fläche 5'!F18="","",'Spritzplan Fläche 5'!F18)</f>
        <v/>
      </c>
      <c r="E18" s="191"/>
      <c r="F18" s="190"/>
      <c r="G18" s="60" t="str">
        <f>IF('Spritzplan Fläche 5'!I18="","",'Spritzplan Fläche 5'!I18)</f>
        <v/>
      </c>
      <c r="H18" s="14" t="str">
        <f>IF('Spritzplan Fläche 5'!J18="","",'Spritzplan Fläche 5'!J18)</f>
        <v/>
      </c>
      <c r="I18" s="25" t="str">
        <f>IF('Spritzplan Fläche 5'!L18="","",'Spritzplan Fläche 5'!L18)</f>
        <v/>
      </c>
      <c r="J18" s="55" t="str">
        <f>IF('Spritzplan Fläche 5'!V18="","",'Spritzplan Fläche 5'!V18)</f>
        <v/>
      </c>
      <c r="K18" s="3"/>
      <c r="L18" s="3"/>
      <c r="M18" s="3"/>
      <c r="N18" s="3"/>
      <c r="O18" s="3"/>
      <c r="P18" s="3"/>
      <c r="Q18" s="3"/>
      <c r="R18" s="3"/>
      <c r="S18"/>
      <c r="T18"/>
      <c r="U18"/>
      <c r="V18"/>
      <c r="W18"/>
      <c r="X18"/>
      <c r="Y18"/>
      <c r="Z18"/>
      <c r="AA18"/>
    </row>
    <row r="19" spans="1:27" ht="23.3" customHeight="1" thickBot="1" x14ac:dyDescent="0.3">
      <c r="A19" s="183"/>
      <c r="B19" s="185"/>
      <c r="C19" s="187"/>
      <c r="D19" s="74" t="str">
        <f>IF('Spritzplan Fläche 5'!F19="","",'Spritzplan Fläche 5'!F19)</f>
        <v>EC</v>
      </c>
      <c r="E19" s="62">
        <f>IF('Spritzplan Fläche 5'!G19="","",'Spritzplan Fläche 5'!G19)</f>
        <v>0</v>
      </c>
      <c r="F19" s="63">
        <f>IF('Spritzplan Fläche 5'!H19="","",'Spritzplan Fläche 5'!H19)</f>
        <v>9</v>
      </c>
      <c r="G19" s="64" t="str">
        <f>IF('Spritzplan Fläche 5'!I19="","",'Spritzplan Fläche 5'!I19)</f>
        <v/>
      </c>
      <c r="H19" s="16" t="str">
        <f>IF('Spritzplan Fläche 5'!J19="","",'Spritzplan Fläche 5'!J19)</f>
        <v/>
      </c>
      <c r="I19" s="27" t="str">
        <f>IF('Spritzplan Fläche 5'!L19="","",'Spritzplan Fläche 5'!L19)</f>
        <v/>
      </c>
      <c r="J19" s="56" t="str">
        <f>IF('Spritzplan Fläche 5'!V19="","",'Spritzplan Fläche 5'!V19)</f>
        <v/>
      </c>
      <c r="K19" s="3"/>
      <c r="L19" s="3"/>
      <c r="M19" s="3"/>
      <c r="N19" s="3"/>
      <c r="O19" s="3"/>
      <c r="P19" s="3"/>
      <c r="Q19" s="3"/>
      <c r="R19" s="3"/>
      <c r="S19"/>
      <c r="T19"/>
      <c r="U19"/>
      <c r="V19"/>
      <c r="W19"/>
      <c r="X19"/>
      <c r="Y19"/>
      <c r="Z19"/>
      <c r="AA19"/>
    </row>
    <row r="20" spans="1:27" ht="23.3" customHeight="1" x14ac:dyDescent="0.25">
      <c r="A20" s="181" t="str">
        <f>IF('Spritzplan Fläche 5'!A20="","",'Spritzplan Fläche 5'!A20)</f>
        <v/>
      </c>
      <c r="B20" s="184" t="str">
        <f>IF('Spritzplan Fläche 5'!B20="","",'Spritzplan Fläche 5'!B20)</f>
        <v/>
      </c>
      <c r="C20" s="192" t="str">
        <f>IF('Spritzplan Fläche 5'!D20="","",'Spritzplan Fläche 5'!D20)</f>
        <v/>
      </c>
      <c r="D20" s="188" t="str">
        <f>IF('Spritzplan Fläche 5'!F20="","",'Spritzplan Fläche 5'!F20)</f>
        <v>1. Vor-
Blüte</v>
      </c>
      <c r="E20" s="189"/>
      <c r="F20" s="190"/>
      <c r="G20" s="59" t="str">
        <f>IF('Spritzplan Fläche 5'!I20="","",'Spritzplan Fläche 5'!I20)</f>
        <v/>
      </c>
      <c r="H20" s="12" t="str">
        <f>IF('Spritzplan Fläche 5'!J20="","",'Spritzplan Fläche 5'!J20)</f>
        <v/>
      </c>
      <c r="I20" s="23" t="str">
        <f>IF('Spritzplan Fläche 5'!L20="","",'Spritzplan Fläche 5'!L20)</f>
        <v/>
      </c>
      <c r="J20" s="54" t="str">
        <f>IF('Spritzplan Fläche 5'!V20="","",'Spritzplan Fläche 5'!V20)</f>
        <v/>
      </c>
      <c r="K20" s="3"/>
      <c r="L20" s="3"/>
      <c r="M20" s="3"/>
      <c r="N20" s="3"/>
      <c r="O20" s="3"/>
      <c r="P20" s="3"/>
      <c r="Q20" s="3"/>
      <c r="R20" s="3"/>
      <c r="S20"/>
      <c r="T20"/>
      <c r="U20"/>
      <c r="V20"/>
      <c r="W20"/>
      <c r="X20"/>
      <c r="Y20"/>
      <c r="Z20"/>
      <c r="AA20"/>
    </row>
    <row r="21" spans="1:27" ht="23.3" customHeight="1" x14ac:dyDescent="0.25">
      <c r="A21" s="182"/>
      <c r="B21" s="184"/>
      <c r="C21" s="186"/>
      <c r="D21" s="182"/>
      <c r="E21" s="191"/>
      <c r="F21" s="190"/>
      <c r="G21" s="60" t="str">
        <f>IF('Spritzplan Fläche 5'!I21="","",'Spritzplan Fläche 5'!I21)</f>
        <v/>
      </c>
      <c r="H21" s="14" t="str">
        <f>IF('Spritzplan Fläche 5'!J21="","",'Spritzplan Fläche 5'!J21)</f>
        <v/>
      </c>
      <c r="I21" s="25" t="str">
        <f>IF('Spritzplan Fläche 5'!L21="","",'Spritzplan Fläche 5'!L21)</f>
        <v/>
      </c>
      <c r="J21" s="55" t="str">
        <f>IF('Spritzplan Fläche 5'!V21="","",'Spritzplan Fläche 5'!V21)</f>
        <v/>
      </c>
      <c r="K21" s="3"/>
      <c r="L21" s="3"/>
      <c r="M21" s="3"/>
      <c r="N21" s="3"/>
      <c r="O21" s="3"/>
      <c r="P21" s="3"/>
      <c r="Q21" s="3"/>
      <c r="R21" s="3"/>
      <c r="S21"/>
      <c r="T21"/>
      <c r="U21"/>
      <c r="V21"/>
      <c r="W21"/>
      <c r="X21"/>
      <c r="Y21"/>
      <c r="Z21"/>
      <c r="AA21"/>
    </row>
    <row r="22" spans="1:27" ht="23.3" customHeight="1" x14ac:dyDescent="0.25">
      <c r="A22" s="182"/>
      <c r="B22" s="184"/>
      <c r="C22" s="186"/>
      <c r="D22" s="182" t="str">
        <f>IF('Spritzplan Fläche 5'!F22="","",'Spritzplan Fläche 5'!F22)</f>
        <v>3-5 Blatt</v>
      </c>
      <c r="E22" s="191"/>
      <c r="F22" s="190"/>
      <c r="G22" s="60" t="str">
        <f>IF('Spritzplan Fläche 5'!I22="","",'Spritzplan Fläche 5'!I22)</f>
        <v/>
      </c>
      <c r="H22" s="14" t="str">
        <f>IF('Spritzplan Fläche 5'!J22="","",'Spritzplan Fläche 5'!J22)</f>
        <v/>
      </c>
      <c r="I22" s="25" t="str">
        <f>IF('Spritzplan Fläche 5'!L22="","",'Spritzplan Fläche 5'!L22)</f>
        <v/>
      </c>
      <c r="J22" s="55" t="str">
        <f>IF('Spritzplan Fläche 5'!V22="","",'Spritzplan Fläche 5'!V22)</f>
        <v/>
      </c>
      <c r="K22" s="3"/>
      <c r="L22" s="3"/>
      <c r="M22" s="3"/>
      <c r="N22" s="3"/>
      <c r="O22" s="3"/>
      <c r="P22" s="3"/>
      <c r="Q22" s="3"/>
      <c r="R22" s="3"/>
      <c r="S22"/>
      <c r="T22"/>
      <c r="U22"/>
      <c r="V22"/>
      <c r="W22"/>
      <c r="X22"/>
      <c r="Y22"/>
      <c r="Z22"/>
      <c r="AA22"/>
    </row>
    <row r="23" spans="1:27" ht="23.3" customHeight="1" thickBot="1" x14ac:dyDescent="0.3">
      <c r="A23" s="183"/>
      <c r="B23" s="185"/>
      <c r="C23" s="187"/>
      <c r="D23" s="74" t="str">
        <f>IF('Spritzplan Fläche 5'!F23="","",'Spritzplan Fläche 5'!F23)</f>
        <v>EC</v>
      </c>
      <c r="E23" s="62">
        <f>IF('Spritzplan Fläche 5'!G23="","",'Spritzplan Fläche 5'!G23)</f>
        <v>13</v>
      </c>
      <c r="F23" s="63">
        <f>IF('Spritzplan Fläche 5'!H23="","",'Spritzplan Fläche 5'!H23)</f>
        <v>15</v>
      </c>
      <c r="G23" s="64" t="str">
        <f>IF('Spritzplan Fläche 5'!I23="","",'Spritzplan Fläche 5'!I23)</f>
        <v/>
      </c>
      <c r="H23" s="16" t="str">
        <f>IF('Spritzplan Fläche 5'!J23="","",'Spritzplan Fläche 5'!J23)</f>
        <v/>
      </c>
      <c r="I23" s="27" t="str">
        <f>IF('Spritzplan Fläche 5'!L23="","",'Spritzplan Fläche 5'!L23)</f>
        <v/>
      </c>
      <c r="J23" s="56" t="str">
        <f>IF('Spritzplan Fläche 5'!V23="","",'Spritzplan Fläche 5'!V23)</f>
        <v/>
      </c>
      <c r="K23" s="3"/>
      <c r="L23" s="3"/>
      <c r="M23" s="3"/>
      <c r="N23" s="3"/>
      <c r="O23" s="3"/>
      <c r="P23" s="3"/>
      <c r="Q23" s="3"/>
      <c r="R23" s="3"/>
      <c r="S23"/>
      <c r="T23"/>
      <c r="U23"/>
      <c r="V23"/>
      <c r="W23"/>
      <c r="X23"/>
      <c r="Y23"/>
      <c r="Z23"/>
      <c r="AA23"/>
    </row>
    <row r="24" spans="1:27" ht="23.3" customHeight="1" x14ac:dyDescent="0.25">
      <c r="A24" s="181" t="str">
        <f>IF('Spritzplan Fläche 5'!A24="","",'Spritzplan Fläche 5'!A24)</f>
        <v/>
      </c>
      <c r="B24" s="184" t="str">
        <f>IF('Spritzplan Fläche 5'!B24="","",'Spritzplan Fläche 5'!B24)</f>
        <v/>
      </c>
      <c r="C24" s="192" t="str">
        <f>IF('Spritzplan Fläche 5'!D24="","",'Spritzplan Fläche 5'!D24)</f>
        <v/>
      </c>
      <c r="D24" s="188" t="str">
        <f>IF('Spritzplan Fläche 5'!F24="","",'Spritzplan Fläche 5'!F24)</f>
        <v>2. Vor-
Blüte</v>
      </c>
      <c r="E24" s="189"/>
      <c r="F24" s="190"/>
      <c r="G24" s="59" t="str">
        <f>IF('Spritzplan Fläche 5'!I24="","",'Spritzplan Fläche 5'!I24)</f>
        <v/>
      </c>
      <c r="H24" s="12" t="str">
        <f>IF('Spritzplan Fläche 5'!J24="","",'Spritzplan Fläche 5'!J24)</f>
        <v/>
      </c>
      <c r="I24" s="23" t="str">
        <f>IF('Spritzplan Fläche 5'!L24="","",'Spritzplan Fläche 5'!L24)</f>
        <v/>
      </c>
      <c r="J24" s="54" t="str">
        <f>IF('Spritzplan Fläche 5'!V24="","",'Spritzplan Fläche 5'!V24)</f>
        <v/>
      </c>
      <c r="K24" s="3"/>
      <c r="L24" s="3"/>
      <c r="M24" s="3"/>
      <c r="N24" s="3"/>
      <c r="O24" s="3"/>
      <c r="P24" s="3"/>
      <c r="Q24" s="3"/>
      <c r="R24" s="3"/>
      <c r="S24"/>
      <c r="T24"/>
      <c r="U24"/>
      <c r="V24"/>
      <c r="W24"/>
      <c r="X24"/>
      <c r="Y24"/>
      <c r="Z24"/>
      <c r="AA24"/>
    </row>
    <row r="25" spans="1:27" ht="23.3" customHeight="1" x14ac:dyDescent="0.25">
      <c r="A25" s="182"/>
      <c r="B25" s="184"/>
      <c r="C25" s="186"/>
      <c r="D25" s="182"/>
      <c r="E25" s="191"/>
      <c r="F25" s="190"/>
      <c r="G25" s="60" t="str">
        <f>IF('Spritzplan Fläche 5'!I25="","",'Spritzplan Fläche 5'!I25)</f>
        <v/>
      </c>
      <c r="H25" s="14" t="str">
        <f>IF('Spritzplan Fläche 5'!J25="","",'Spritzplan Fläche 5'!J25)</f>
        <v/>
      </c>
      <c r="I25" s="25" t="str">
        <f>IF('Spritzplan Fläche 5'!L25="","",'Spritzplan Fläche 5'!L25)</f>
        <v/>
      </c>
      <c r="J25" s="55" t="str">
        <f>IF('Spritzplan Fläche 5'!V25="","",'Spritzplan Fläche 5'!V25)</f>
        <v/>
      </c>
      <c r="K25" s="3"/>
      <c r="L25" s="3"/>
      <c r="M25" s="3"/>
      <c r="N25" s="3"/>
      <c r="O25" s="3"/>
      <c r="P25" s="3"/>
      <c r="Q25" s="3"/>
      <c r="R25" s="3"/>
      <c r="S25"/>
      <c r="T25"/>
      <c r="U25"/>
      <c r="V25"/>
      <c r="W25"/>
      <c r="X25"/>
      <c r="Y25"/>
      <c r="Z25"/>
      <c r="AA25"/>
    </row>
    <row r="26" spans="1:27" ht="23.3" customHeight="1" x14ac:dyDescent="0.25">
      <c r="A26" s="182"/>
      <c r="B26" s="184"/>
      <c r="C26" s="186"/>
      <c r="D26" s="182" t="str">
        <f>IF('Spritzplan Fläche 5'!F26="","",'Spritzplan Fläche 5'!F26)</f>
        <v>Gescheine sichtbar</v>
      </c>
      <c r="E26" s="191"/>
      <c r="F26" s="190"/>
      <c r="G26" s="60" t="str">
        <f>IF('Spritzplan Fläche 5'!I26="","",'Spritzplan Fläche 5'!I26)</f>
        <v/>
      </c>
      <c r="H26" s="14" t="str">
        <f>IF('Spritzplan Fläche 5'!J26="","",'Spritzplan Fläche 5'!J26)</f>
        <v/>
      </c>
      <c r="I26" s="25" t="str">
        <f>IF('Spritzplan Fläche 5'!L26="","",'Spritzplan Fläche 5'!L26)</f>
        <v/>
      </c>
      <c r="J26" s="55" t="str">
        <f>IF('Spritzplan Fläche 5'!V26="","",'Spritzplan Fläche 5'!V26)</f>
        <v/>
      </c>
      <c r="K26" s="3"/>
      <c r="L26" s="3"/>
      <c r="M26" s="3"/>
      <c r="N26" s="3"/>
      <c r="O26" s="3"/>
      <c r="P26" s="3"/>
      <c r="Q26" s="3"/>
      <c r="R26" s="3"/>
      <c r="S26"/>
      <c r="T26"/>
      <c r="U26"/>
      <c r="V26"/>
      <c r="W26"/>
      <c r="X26"/>
      <c r="Y26"/>
      <c r="Z26"/>
      <c r="AA26"/>
    </row>
    <row r="27" spans="1:27" ht="23.3" customHeight="1" thickBot="1" x14ac:dyDescent="0.3">
      <c r="A27" s="183"/>
      <c r="B27" s="185"/>
      <c r="C27" s="187"/>
      <c r="D27" s="74" t="str">
        <f>IF('Spritzplan Fläche 5'!F27="","",'Spritzplan Fläche 5'!F27)</f>
        <v>EC</v>
      </c>
      <c r="E27" s="62">
        <f>IF('Spritzplan Fläche 5'!G27="","",'Spritzplan Fläche 5'!G27)</f>
        <v>53</v>
      </c>
      <c r="F27" s="63">
        <f>IF('Spritzplan Fläche 5'!H27="","",'Spritzplan Fläche 5'!H27)</f>
        <v>55</v>
      </c>
      <c r="G27" s="60" t="str">
        <f>IF('Spritzplan Fläche 5'!I27="","",'Spritzplan Fläche 5'!I27)</f>
        <v/>
      </c>
      <c r="H27" s="16" t="str">
        <f>IF('Spritzplan Fläche 5'!J27="","",'Spritzplan Fläche 5'!J27)</f>
        <v/>
      </c>
      <c r="I27" s="27" t="str">
        <f>IF('Spritzplan Fläche 5'!L27="","",'Spritzplan Fläche 5'!L27)</f>
        <v/>
      </c>
      <c r="J27" s="56" t="str">
        <f>IF('Spritzplan Fläche 5'!V27="","",'Spritzplan Fläche 5'!V27)</f>
        <v/>
      </c>
      <c r="K27" s="3"/>
      <c r="L27" s="3"/>
      <c r="M27" s="3"/>
      <c r="N27" s="3"/>
      <c r="O27" s="3"/>
      <c r="P27" s="3"/>
      <c r="Q27" s="3"/>
      <c r="R27" s="3"/>
      <c r="S27"/>
      <c r="T27"/>
      <c r="U27"/>
      <c r="V27"/>
      <c r="W27"/>
      <c r="X27"/>
      <c r="Y27"/>
      <c r="Z27"/>
      <c r="AA27"/>
    </row>
    <row r="28" spans="1:27" ht="23.3" customHeight="1" x14ac:dyDescent="0.25">
      <c r="A28" s="181" t="str">
        <f>IF('Spritzplan Fläche 5'!A28="","",'Spritzplan Fläche 5'!A28)</f>
        <v/>
      </c>
      <c r="B28" s="184" t="str">
        <f>IF('Spritzplan Fläche 5'!B28="","",'Spritzplan Fläche 5'!B28)</f>
        <v/>
      </c>
      <c r="C28" s="192" t="str">
        <f>IF('Spritzplan Fläche 5'!D28="","",'Spritzplan Fläche 5'!D28)</f>
        <v/>
      </c>
      <c r="D28" s="188" t="str">
        <f>IF('Spritzplan Fläche 5'!F28="","",'Spritzplan Fläche 5'!F28)</f>
        <v>Letzte
Vorblüte</v>
      </c>
      <c r="E28" s="189"/>
      <c r="F28" s="190"/>
      <c r="G28" s="59" t="str">
        <f>IF('Spritzplan Fläche 5'!I28="","",'Spritzplan Fläche 5'!I28)</f>
        <v/>
      </c>
      <c r="H28" s="12" t="str">
        <f>IF('Spritzplan Fläche 5'!J28="","",'Spritzplan Fläche 5'!J28)</f>
        <v/>
      </c>
      <c r="I28" s="23" t="str">
        <f>IF('Spritzplan Fläche 5'!L28="","",'Spritzplan Fläche 5'!L28)</f>
        <v/>
      </c>
      <c r="J28" s="54" t="str">
        <f>IF('Spritzplan Fläche 5'!V28="","",'Spritzplan Fläche 5'!V28)</f>
        <v/>
      </c>
      <c r="K28" s="3"/>
      <c r="L28" s="3"/>
      <c r="M28" s="3"/>
      <c r="N28" s="3"/>
      <c r="O28" s="3"/>
      <c r="P28" s="3"/>
      <c r="Q28" s="3"/>
      <c r="R28" s="3"/>
      <c r="S28"/>
      <c r="T28"/>
      <c r="U28"/>
      <c r="V28"/>
      <c r="W28"/>
      <c r="X28"/>
      <c r="Y28"/>
      <c r="Z28"/>
      <c r="AA28"/>
    </row>
    <row r="29" spans="1:27" ht="23.3" customHeight="1" x14ac:dyDescent="0.25">
      <c r="A29" s="182"/>
      <c r="B29" s="184"/>
      <c r="C29" s="186"/>
      <c r="D29" s="182"/>
      <c r="E29" s="191"/>
      <c r="F29" s="190"/>
      <c r="G29" s="60" t="str">
        <f>IF('Spritzplan Fläche 5'!I29="","",'Spritzplan Fläche 5'!I29)</f>
        <v/>
      </c>
      <c r="H29" s="14" t="str">
        <f>IF('Spritzplan Fläche 5'!J29="","",'Spritzplan Fläche 5'!J29)</f>
        <v/>
      </c>
      <c r="I29" s="25" t="str">
        <f>IF('Spritzplan Fläche 5'!L29="","",'Spritzplan Fläche 5'!L29)</f>
        <v/>
      </c>
      <c r="J29" s="55" t="str">
        <f>IF('Spritzplan Fläche 5'!V29="","",'Spritzplan Fläche 5'!V29)</f>
        <v/>
      </c>
      <c r="K29" s="3"/>
      <c r="L29" s="3"/>
      <c r="M29" s="3"/>
      <c r="N29" s="3"/>
      <c r="O29" s="3"/>
      <c r="P29" s="3"/>
      <c r="Q29" s="3"/>
      <c r="R29" s="3"/>
      <c r="S29"/>
      <c r="T29"/>
      <c r="U29"/>
      <c r="V29"/>
      <c r="W29"/>
      <c r="X29"/>
      <c r="Y29"/>
      <c r="Z29"/>
      <c r="AA29"/>
    </row>
    <row r="30" spans="1:27" ht="23.3" customHeight="1" x14ac:dyDescent="0.25">
      <c r="A30" s="182"/>
      <c r="B30" s="184"/>
      <c r="C30" s="186"/>
      <c r="D30" s="182" t="str">
        <f>IF('Spritzplan Fläche 5'!F30="","",'Spritzplan Fläche 5'!F30)</f>
        <v/>
      </c>
      <c r="E30" s="191"/>
      <c r="F30" s="190"/>
      <c r="G30" s="60" t="str">
        <f>IF('Spritzplan Fläche 5'!I30="","",'Spritzplan Fläche 5'!I30)</f>
        <v/>
      </c>
      <c r="H30" s="14" t="str">
        <f>IF('Spritzplan Fläche 5'!J30="","",'Spritzplan Fläche 5'!J30)</f>
        <v/>
      </c>
      <c r="I30" s="25" t="str">
        <f>IF('Spritzplan Fläche 5'!L30="","",'Spritzplan Fläche 5'!L30)</f>
        <v/>
      </c>
      <c r="J30" s="55" t="str">
        <f>IF('Spritzplan Fläche 5'!V30="","",'Spritzplan Fläche 5'!V30)</f>
        <v/>
      </c>
      <c r="K30" s="3"/>
      <c r="L30" s="3"/>
      <c r="M30" s="3"/>
      <c r="N30" s="3"/>
      <c r="O30" s="3"/>
      <c r="P30" s="3"/>
      <c r="Q30" s="3"/>
      <c r="R30" s="3"/>
      <c r="S30"/>
      <c r="T30"/>
      <c r="U30"/>
      <c r="V30"/>
      <c r="W30"/>
      <c r="X30"/>
      <c r="Y30"/>
      <c r="Z30"/>
      <c r="AA30"/>
    </row>
    <row r="31" spans="1:27" ht="23.3" customHeight="1" thickBot="1" x14ac:dyDescent="0.3">
      <c r="A31" s="183"/>
      <c r="B31" s="185"/>
      <c r="C31" s="187"/>
      <c r="D31" s="74" t="str">
        <f>IF('Spritzplan Fläche 5'!F31="","",'Spritzplan Fläche 5'!F31)</f>
        <v>EC</v>
      </c>
      <c r="E31" s="62">
        <f>IF('Spritzplan Fläche 5'!G31="","",'Spritzplan Fläche 5'!G31)</f>
        <v>57</v>
      </c>
      <c r="F31" s="63">
        <f>IF('Spritzplan Fläche 5'!H31="","",'Spritzplan Fläche 5'!H31)</f>
        <v>60</v>
      </c>
      <c r="G31" s="60" t="str">
        <f>IF('Spritzplan Fläche 5'!I31="","",'Spritzplan Fläche 5'!I31)</f>
        <v/>
      </c>
      <c r="H31" s="16" t="str">
        <f>IF('Spritzplan Fläche 5'!J31="","",'Spritzplan Fläche 5'!J31)</f>
        <v/>
      </c>
      <c r="I31" s="29" t="str">
        <f>IF('Spritzplan Fläche 5'!L31="","",'Spritzplan Fläche 5'!L31)</f>
        <v/>
      </c>
      <c r="J31" s="56" t="str">
        <f>IF('Spritzplan Fläche 5'!V31="","",'Spritzplan Fläche 5'!V31)</f>
        <v/>
      </c>
      <c r="K31" s="3"/>
      <c r="L31" s="3"/>
      <c r="M31" s="3"/>
      <c r="N31" s="3"/>
      <c r="O31" s="3"/>
      <c r="P31" s="3"/>
      <c r="Q31" s="3"/>
      <c r="R31" s="3"/>
      <c r="S31"/>
      <c r="T31"/>
      <c r="U31"/>
      <c r="V31"/>
      <c r="W31"/>
      <c r="X31"/>
      <c r="Y31"/>
      <c r="Z31"/>
      <c r="AA31"/>
    </row>
    <row r="32" spans="1:27" ht="23.3" customHeight="1" x14ac:dyDescent="0.25">
      <c r="A32" s="181" t="str">
        <f>IF('Spritzplan Fläche 5'!A32="","",'Spritzplan Fläche 5'!A32)</f>
        <v/>
      </c>
      <c r="B32" s="184" t="str">
        <f>IF('Spritzplan Fläche 5'!B32="","",'Spritzplan Fläche 5'!B32)</f>
        <v/>
      </c>
      <c r="C32" s="192" t="str">
        <f>IF('Spritzplan Fläche 5'!D32="","",'Spritzplan Fläche 5'!D32)</f>
        <v/>
      </c>
      <c r="D32" s="188" t="str">
        <f>IF('Spritzplan Fläche 5'!F32="","",'Spritzplan Fläche 5'!F32)</f>
        <v>Abgehende
Blüte</v>
      </c>
      <c r="E32" s="189"/>
      <c r="F32" s="190"/>
      <c r="G32" s="59" t="str">
        <f>IF('Spritzplan Fläche 5'!I32="","",'Spritzplan Fläche 5'!I32)</f>
        <v/>
      </c>
      <c r="H32" s="12" t="str">
        <f>IF('Spritzplan Fläche 5'!J32="","",'Spritzplan Fläche 5'!J32)</f>
        <v/>
      </c>
      <c r="I32" s="11" t="str">
        <f>IF('Spritzplan Fläche 5'!L32="","",'Spritzplan Fläche 5'!L32)</f>
        <v/>
      </c>
      <c r="J32" s="54" t="str">
        <f>IF('Spritzplan Fläche 5'!V32="","",'Spritzplan Fläche 5'!V32)</f>
        <v/>
      </c>
      <c r="K32" s="3"/>
      <c r="L32" s="3"/>
      <c r="M32" s="3"/>
      <c r="N32" s="3"/>
      <c r="O32" s="3"/>
      <c r="P32" s="3"/>
      <c r="Q32" s="3"/>
      <c r="R32" s="3"/>
      <c r="S32"/>
      <c r="T32"/>
      <c r="U32"/>
      <c r="V32"/>
      <c r="W32"/>
      <c r="X32"/>
      <c r="Y32"/>
      <c r="Z32"/>
      <c r="AA32"/>
    </row>
    <row r="33" spans="1:27" ht="23.3" customHeight="1" x14ac:dyDescent="0.25">
      <c r="A33" s="182"/>
      <c r="B33" s="184"/>
      <c r="C33" s="186"/>
      <c r="D33" s="182"/>
      <c r="E33" s="191"/>
      <c r="F33" s="190"/>
      <c r="G33" s="60" t="str">
        <f>IF('Spritzplan Fläche 5'!I33="","",'Spritzplan Fläche 5'!I33)</f>
        <v/>
      </c>
      <c r="H33" s="14" t="str">
        <f>IF('Spritzplan Fläche 5'!J33="","",'Spritzplan Fläche 5'!J33)</f>
        <v/>
      </c>
      <c r="I33" s="13" t="str">
        <f>IF('Spritzplan Fläche 5'!L33="","",'Spritzplan Fläche 5'!L33)</f>
        <v/>
      </c>
      <c r="J33" s="55" t="str">
        <f>IF('Spritzplan Fläche 5'!V33="","",'Spritzplan Fläche 5'!V33)</f>
        <v/>
      </c>
      <c r="K33" s="3"/>
      <c r="L33" s="3"/>
      <c r="M33" s="3"/>
      <c r="N33" s="3"/>
      <c r="O33" s="3"/>
      <c r="P33" s="3"/>
      <c r="Q33" s="3"/>
      <c r="R33" s="3"/>
      <c r="S33"/>
      <c r="T33"/>
      <c r="U33"/>
      <c r="V33"/>
      <c r="W33"/>
      <c r="X33"/>
      <c r="Y33"/>
      <c r="Z33"/>
      <c r="AA33"/>
    </row>
    <row r="34" spans="1:27" ht="23.3" customHeight="1" x14ac:dyDescent="0.25">
      <c r="A34" s="182"/>
      <c r="B34" s="184"/>
      <c r="C34" s="186"/>
      <c r="D34" s="182" t="str">
        <f>IF('Spritzplan Fläche 5'!F34="","",'Spritzplan Fläche 5'!F34)</f>
        <v/>
      </c>
      <c r="E34" s="191"/>
      <c r="F34" s="190"/>
      <c r="G34" s="60" t="str">
        <f>IF('Spritzplan Fläche 5'!I34="","",'Spritzplan Fläche 5'!I34)</f>
        <v/>
      </c>
      <c r="H34" s="14" t="str">
        <f>IF('Spritzplan Fläche 5'!J34="","",'Spritzplan Fläche 5'!J34)</f>
        <v/>
      </c>
      <c r="I34" s="13" t="str">
        <f>IF('Spritzplan Fläche 5'!L34="","",'Spritzplan Fläche 5'!L34)</f>
        <v/>
      </c>
      <c r="J34" s="55" t="str">
        <f>IF('Spritzplan Fläche 5'!V34="","",'Spritzplan Fläche 5'!V34)</f>
        <v/>
      </c>
      <c r="K34" s="3"/>
      <c r="L34" s="3"/>
      <c r="M34" s="3"/>
      <c r="N34" s="3"/>
      <c r="O34" s="3"/>
      <c r="P34" s="3"/>
      <c r="Q34" s="3"/>
      <c r="R34" s="3"/>
      <c r="S34"/>
      <c r="T34"/>
      <c r="U34"/>
      <c r="V34"/>
      <c r="W34"/>
      <c r="X34"/>
      <c r="Y34"/>
      <c r="Z34"/>
      <c r="AA34"/>
    </row>
    <row r="35" spans="1:27" ht="23.3" customHeight="1" thickBot="1" x14ac:dyDescent="0.3">
      <c r="A35" s="183"/>
      <c r="B35" s="185"/>
      <c r="C35" s="187"/>
      <c r="D35" s="74" t="str">
        <f>IF('Spritzplan Fläche 5'!F35="","",'Spritzplan Fläche 5'!F35)</f>
        <v>EC</v>
      </c>
      <c r="E35" s="62">
        <f>IF('Spritzplan Fläche 5'!G35="","",'Spritzplan Fläche 5'!G35)</f>
        <v>61</v>
      </c>
      <c r="F35" s="63">
        <f>IF('Spritzplan Fläche 5'!H35="","",'Spritzplan Fläche 5'!H35)</f>
        <v>71</v>
      </c>
      <c r="G35" s="64" t="str">
        <f>IF('Spritzplan Fläche 5'!I35="","",'Spritzplan Fläche 5'!I35)</f>
        <v/>
      </c>
      <c r="H35" s="16" t="str">
        <f>IF('Spritzplan Fläche 5'!J35="","",'Spritzplan Fläche 5'!J35)</f>
        <v/>
      </c>
      <c r="I35" s="15" t="str">
        <f>IF('Spritzplan Fläche 5'!L35="","",'Spritzplan Fläche 5'!L35)</f>
        <v/>
      </c>
      <c r="J35" s="56" t="str">
        <f>IF('Spritzplan Fläche 5'!V35="","",'Spritzplan Fläche 5'!V35)</f>
        <v/>
      </c>
      <c r="K35" s="3"/>
      <c r="L35" s="3"/>
      <c r="M35" s="3"/>
      <c r="N35" s="3"/>
      <c r="O35" s="3"/>
      <c r="P35" s="3"/>
      <c r="Q35" s="3"/>
      <c r="R35" s="3"/>
      <c r="S35"/>
      <c r="T35"/>
      <c r="U35"/>
      <c r="V35"/>
      <c r="W35"/>
      <c r="X35"/>
      <c r="Y35"/>
      <c r="Z35"/>
      <c r="AA35"/>
    </row>
    <row r="36" spans="1:27" ht="23.3" customHeight="1" x14ac:dyDescent="0.25">
      <c r="A36" s="181" t="str">
        <f>IF('Spritzplan Fläche 5'!A36="","",'Spritzplan Fläche 5'!A36)</f>
        <v/>
      </c>
      <c r="B36" s="184" t="str">
        <f>IF('Spritzplan Fläche 5'!B36="","",'Spritzplan Fläche 5'!B36)</f>
        <v/>
      </c>
      <c r="C36" s="192" t="str">
        <f>IF('Spritzplan Fläche 5'!D36="","",'Spritzplan Fläche 5'!D36)</f>
        <v/>
      </c>
      <c r="D36" s="188" t="str">
        <f>IF('Spritzplan Fläche 5'!F36="","",'Spritzplan Fläche 5'!F36)</f>
        <v>Nachblüte
(Schrotkorn -</v>
      </c>
      <c r="E36" s="189"/>
      <c r="F36" s="190"/>
      <c r="G36" s="59" t="str">
        <f>IF('Spritzplan Fläche 5'!I36="","",'Spritzplan Fläche 5'!I36)</f>
        <v/>
      </c>
      <c r="H36" s="12" t="str">
        <f>IF('Spritzplan Fläche 5'!J36="","",'Spritzplan Fläche 5'!J36)</f>
        <v/>
      </c>
      <c r="I36" s="11" t="str">
        <f>IF('Spritzplan Fläche 5'!L36="","",'Spritzplan Fläche 5'!L36)</f>
        <v/>
      </c>
      <c r="J36" s="54" t="str">
        <f>IF('Spritzplan Fläche 5'!V36="","",'Spritzplan Fläche 5'!V36)</f>
        <v/>
      </c>
      <c r="K36" s="3"/>
      <c r="L36" s="3"/>
      <c r="M36" s="3"/>
      <c r="N36" s="3"/>
      <c r="O36" s="3"/>
      <c r="P36" s="3"/>
      <c r="Q36" s="3"/>
      <c r="R36" s="3"/>
      <c r="S36"/>
      <c r="T36"/>
      <c r="U36"/>
      <c r="V36"/>
      <c r="W36"/>
      <c r="X36"/>
      <c r="Y36"/>
      <c r="Z36"/>
      <c r="AA36"/>
    </row>
    <row r="37" spans="1:27" ht="23.3" customHeight="1" x14ac:dyDescent="0.25">
      <c r="A37" s="182"/>
      <c r="B37" s="184"/>
      <c r="C37" s="186"/>
      <c r="D37" s="182"/>
      <c r="E37" s="191"/>
      <c r="F37" s="190"/>
      <c r="G37" s="60" t="str">
        <f>IF('Spritzplan Fläche 5'!I37="","",'Spritzplan Fläche 5'!I37)</f>
        <v/>
      </c>
      <c r="H37" s="14" t="str">
        <f>IF('Spritzplan Fläche 5'!J37="","",'Spritzplan Fläche 5'!J37)</f>
        <v/>
      </c>
      <c r="I37" s="13" t="str">
        <f>IF('Spritzplan Fläche 5'!L37="","",'Spritzplan Fläche 5'!L37)</f>
        <v/>
      </c>
      <c r="J37" s="55" t="str">
        <f>IF('Spritzplan Fläche 5'!V37="","",'Spritzplan Fläche 5'!V37)</f>
        <v/>
      </c>
      <c r="K37" s="3"/>
      <c r="L37" s="3"/>
      <c r="M37" s="3"/>
      <c r="N37" s="3"/>
      <c r="O37" s="3"/>
      <c r="P37" s="3"/>
      <c r="Q37" s="3"/>
      <c r="R37" s="3"/>
      <c r="S37"/>
      <c r="T37"/>
      <c r="U37"/>
      <c r="V37"/>
      <c r="W37"/>
      <c r="X37"/>
      <c r="Y37"/>
      <c r="Z37"/>
      <c r="AA37"/>
    </row>
    <row r="38" spans="1:27" ht="23.3" customHeight="1" x14ac:dyDescent="0.25">
      <c r="A38" s="182"/>
      <c r="B38" s="184"/>
      <c r="C38" s="186"/>
      <c r="D38" s="182" t="str">
        <f>IF('Spritzplan Fläche 5'!F38="","",'Spritzplan Fläche 5'!F38)</f>
        <v>Erbsengr.)</v>
      </c>
      <c r="E38" s="191"/>
      <c r="F38" s="190"/>
      <c r="G38" s="60" t="str">
        <f>IF('Spritzplan Fläche 5'!I38="","",'Spritzplan Fläche 5'!I38)</f>
        <v/>
      </c>
      <c r="H38" s="14" t="str">
        <f>IF('Spritzplan Fläche 5'!J38="","",'Spritzplan Fläche 5'!J38)</f>
        <v/>
      </c>
      <c r="I38" s="13" t="str">
        <f>IF('Spritzplan Fläche 5'!L38="","",'Spritzplan Fläche 5'!L38)</f>
        <v/>
      </c>
      <c r="J38" s="55" t="str">
        <f>IF('Spritzplan Fläche 5'!V38="","",'Spritzplan Fläche 5'!V38)</f>
        <v/>
      </c>
      <c r="K38" s="3"/>
      <c r="L38" s="3"/>
      <c r="M38" s="3"/>
      <c r="N38" s="3"/>
      <c r="O38" s="3"/>
      <c r="P38" s="3"/>
      <c r="Q38" s="3"/>
      <c r="R38" s="3"/>
      <c r="S38"/>
      <c r="T38"/>
      <c r="U38"/>
      <c r="V38"/>
      <c r="W38"/>
      <c r="X38"/>
      <c r="Y38"/>
      <c r="Z38"/>
      <c r="AA38"/>
    </row>
    <row r="39" spans="1:27" ht="23.3" customHeight="1" thickBot="1" x14ac:dyDescent="0.3">
      <c r="A39" s="183"/>
      <c r="B39" s="185"/>
      <c r="C39" s="187"/>
      <c r="D39" s="74" t="str">
        <f>IF('Spritzplan Fläche 5'!F39="","",'Spritzplan Fläche 5'!F39)</f>
        <v>EC</v>
      </c>
      <c r="E39" s="62">
        <f>IF('Spritzplan Fläche 5'!G39="","",'Spritzplan Fläche 5'!G39)</f>
        <v>73</v>
      </c>
      <c r="F39" s="63">
        <f>IF('Spritzplan Fläche 5'!H39="","",'Spritzplan Fläche 5'!H39)</f>
        <v>75</v>
      </c>
      <c r="G39" s="64" t="str">
        <f>IF('Spritzplan Fläche 5'!I39="","",'Spritzplan Fläche 5'!I39)</f>
        <v/>
      </c>
      <c r="H39" s="16" t="str">
        <f>IF('Spritzplan Fläche 5'!J39="","",'Spritzplan Fläche 5'!J39)</f>
        <v/>
      </c>
      <c r="I39" s="15" t="str">
        <f>IF('Spritzplan Fläche 5'!L39="","",'Spritzplan Fläche 5'!L39)</f>
        <v/>
      </c>
      <c r="J39" s="56" t="str">
        <f>IF('Spritzplan Fläche 5'!V39="","",'Spritzplan Fläche 5'!V39)</f>
        <v/>
      </c>
      <c r="K39" s="3"/>
      <c r="L39" s="3"/>
      <c r="M39" s="3"/>
      <c r="N39" s="3"/>
      <c r="O39" s="3"/>
      <c r="P39" s="3"/>
      <c r="Q39" s="3"/>
      <c r="R39" s="3"/>
      <c r="S39"/>
      <c r="T39"/>
      <c r="U39"/>
      <c r="V39"/>
      <c r="W39"/>
      <c r="X39"/>
      <c r="Y39"/>
      <c r="Z39"/>
      <c r="AA39"/>
    </row>
    <row r="40" spans="1:27" ht="23.3" customHeight="1" x14ac:dyDescent="0.25">
      <c r="A40" s="181" t="str">
        <f>IF('Spritzplan Fläche 5'!A40="","",'Spritzplan Fläche 5'!A40)</f>
        <v/>
      </c>
      <c r="B40" s="184" t="str">
        <f>IF('Spritzplan Fläche 5'!B40="","",'Spritzplan Fläche 5'!B40)</f>
        <v/>
      </c>
      <c r="C40" s="192" t="str">
        <f>IF('Spritzplan Fläche 5'!D40="","",'Spritzplan Fläche 5'!D40)</f>
        <v/>
      </c>
      <c r="D40" s="188" t="str">
        <f>IF('Spritzplan Fläche 5'!F40="","",'Spritzplan Fläche 5'!F40)</f>
        <v>Trauben-
schluss</v>
      </c>
      <c r="E40" s="189"/>
      <c r="F40" s="190"/>
      <c r="G40" s="59" t="str">
        <f>IF('Spritzplan Fläche 5'!I40="","",'Spritzplan Fläche 5'!I40)</f>
        <v/>
      </c>
      <c r="H40" s="12" t="str">
        <f>IF('Spritzplan Fläche 5'!J40="","",'Spritzplan Fläche 5'!J40)</f>
        <v/>
      </c>
      <c r="I40" s="11" t="str">
        <f>IF('Spritzplan Fläche 5'!L40="","",'Spritzplan Fläche 5'!L40)</f>
        <v/>
      </c>
      <c r="J40" s="54" t="str">
        <f>IF('Spritzplan Fläche 5'!V40="","",'Spritzplan Fläche 5'!V40)</f>
        <v/>
      </c>
      <c r="K40" s="3"/>
      <c r="L40" s="3"/>
      <c r="M40" s="3"/>
      <c r="N40" s="3"/>
      <c r="O40" s="3"/>
      <c r="P40" s="3"/>
      <c r="Q40" s="3"/>
      <c r="R40" s="3"/>
      <c r="S40"/>
      <c r="T40"/>
      <c r="U40"/>
      <c r="V40"/>
      <c r="W40"/>
      <c r="X40"/>
      <c r="Y40"/>
      <c r="Z40"/>
      <c r="AA40"/>
    </row>
    <row r="41" spans="1:27" ht="23.3" customHeight="1" x14ac:dyDescent="0.25">
      <c r="A41" s="182"/>
      <c r="B41" s="184"/>
      <c r="C41" s="186"/>
      <c r="D41" s="182"/>
      <c r="E41" s="191"/>
      <c r="F41" s="190"/>
      <c r="G41" s="60" t="str">
        <f>IF('Spritzplan Fläche 5'!I41="","",'Spritzplan Fläche 5'!I41)</f>
        <v/>
      </c>
      <c r="H41" s="14" t="str">
        <f>IF('Spritzplan Fläche 5'!J41="","",'Spritzplan Fläche 5'!J41)</f>
        <v/>
      </c>
      <c r="I41" s="13" t="str">
        <f>IF('Spritzplan Fläche 5'!L41="","",'Spritzplan Fläche 5'!L41)</f>
        <v/>
      </c>
      <c r="J41" s="55" t="str">
        <f>IF('Spritzplan Fläche 5'!V41="","",'Spritzplan Fläche 5'!V41)</f>
        <v/>
      </c>
      <c r="K41" s="3"/>
      <c r="L41" s="3"/>
      <c r="M41" s="3"/>
      <c r="N41" s="3"/>
      <c r="O41" s="3"/>
      <c r="P41" s="3"/>
      <c r="Q41" s="3"/>
      <c r="R41" s="3"/>
      <c r="S41"/>
      <c r="T41"/>
      <c r="U41"/>
      <c r="V41"/>
      <c r="W41"/>
      <c r="X41"/>
      <c r="Y41"/>
      <c r="Z41"/>
      <c r="AA41"/>
    </row>
    <row r="42" spans="1:27" ht="23.3" customHeight="1" x14ac:dyDescent="0.25">
      <c r="A42" s="182"/>
      <c r="B42" s="184"/>
      <c r="C42" s="186"/>
      <c r="D42" s="182" t="str">
        <f>IF('Spritzplan Fläche 5'!F42="","",'Spritzplan Fläche 5'!F42)</f>
        <v/>
      </c>
      <c r="E42" s="191"/>
      <c r="F42" s="190"/>
      <c r="G42" s="60" t="str">
        <f>IF('Spritzplan Fläche 5'!I42="","",'Spritzplan Fläche 5'!I42)</f>
        <v/>
      </c>
      <c r="H42" s="14" t="str">
        <f>IF('Spritzplan Fläche 5'!J42="","",'Spritzplan Fläche 5'!J42)</f>
        <v/>
      </c>
      <c r="I42" s="13" t="str">
        <f>IF('Spritzplan Fläche 5'!L42="","",'Spritzplan Fläche 5'!L42)</f>
        <v/>
      </c>
      <c r="J42" s="55" t="str">
        <f>IF('Spritzplan Fläche 5'!V42="","",'Spritzplan Fläche 5'!V42)</f>
        <v/>
      </c>
      <c r="K42" s="3"/>
      <c r="L42" s="3"/>
      <c r="M42" s="3"/>
      <c r="N42" s="3"/>
      <c r="O42" s="3"/>
      <c r="P42" s="3"/>
      <c r="Q42" s="3"/>
      <c r="R42" s="3"/>
      <c r="S42"/>
      <c r="T42"/>
      <c r="U42"/>
      <c r="V42"/>
      <c r="W42"/>
      <c r="X42"/>
      <c r="Y42"/>
      <c r="Z42"/>
      <c r="AA42"/>
    </row>
    <row r="43" spans="1:27" ht="23.3" customHeight="1" thickBot="1" x14ac:dyDescent="0.3">
      <c r="A43" s="183"/>
      <c r="B43" s="185"/>
      <c r="C43" s="187"/>
      <c r="D43" s="74" t="str">
        <f>IF('Spritzplan Fläche 5'!F43="","",'Spritzplan Fläche 5'!F43)</f>
        <v>EC</v>
      </c>
      <c r="E43" s="62">
        <f>IF('Spritzplan Fläche 5'!G43="","",'Spritzplan Fläche 5'!G43)</f>
        <v>77</v>
      </c>
      <c r="F43" s="63">
        <f>IF('Spritzplan Fläche 5'!H43="","",'Spritzplan Fläche 5'!H43)</f>
        <v>79</v>
      </c>
      <c r="G43" s="64" t="str">
        <f>IF('Spritzplan Fläche 5'!I43="","",'Spritzplan Fläche 5'!I43)</f>
        <v/>
      </c>
      <c r="H43" s="16" t="str">
        <f>IF('Spritzplan Fläche 5'!J43="","",'Spritzplan Fläche 5'!J43)</f>
        <v/>
      </c>
      <c r="I43" s="15" t="str">
        <f>IF('Spritzplan Fläche 5'!L43="","",'Spritzplan Fläche 5'!L43)</f>
        <v/>
      </c>
      <c r="J43" s="56" t="str">
        <f>IF('Spritzplan Fläche 5'!V43="","",'Spritzplan Fläche 5'!V43)</f>
        <v/>
      </c>
      <c r="K43" s="3"/>
      <c r="L43" s="3"/>
      <c r="M43" s="3"/>
      <c r="N43" s="3"/>
      <c r="O43" s="3"/>
      <c r="P43" s="3"/>
      <c r="Q43" s="3"/>
      <c r="R43" s="3"/>
      <c r="S43"/>
      <c r="T43"/>
      <c r="U43"/>
      <c r="V43"/>
      <c r="W43"/>
      <c r="X43"/>
      <c r="Y43"/>
      <c r="Z43"/>
      <c r="AA43"/>
    </row>
    <row r="44" spans="1:27" ht="23.3" customHeight="1" x14ac:dyDescent="0.25">
      <c r="A44" s="181" t="str">
        <f>IF('Spritzplan Fläche 5'!A44="","",'Spritzplan Fläche 5'!A44)</f>
        <v/>
      </c>
      <c r="B44" s="184" t="str">
        <f>IF('Spritzplan Fläche 5'!B44="","",'Spritzplan Fläche 5'!B44)</f>
        <v/>
      </c>
      <c r="C44" s="192" t="str">
        <f>IF('Spritzplan Fläche 5'!D44="","",'Spritzplan Fläche 5'!D44)</f>
        <v/>
      </c>
      <c r="D44" s="188" t="str">
        <f>IF('Spritzplan Fläche 5'!F44="","",'Spritzplan Fläche 5'!F44)</f>
        <v>Reife-
beginn</v>
      </c>
      <c r="E44" s="189"/>
      <c r="F44" s="190"/>
      <c r="G44" s="59" t="str">
        <f>IF('Spritzplan Fläche 5'!I44="","",'Spritzplan Fläche 5'!I44)</f>
        <v/>
      </c>
      <c r="H44" s="12" t="str">
        <f>IF('Spritzplan Fläche 5'!J44="","",'Spritzplan Fläche 5'!J44)</f>
        <v/>
      </c>
      <c r="I44" s="11" t="str">
        <f>IF('Spritzplan Fläche 5'!L44="","",'Spritzplan Fläche 5'!L44)</f>
        <v/>
      </c>
      <c r="J44" s="54" t="str">
        <f>IF('Spritzplan Fläche 5'!V44="","",'Spritzplan Fläche 5'!V44)</f>
        <v/>
      </c>
      <c r="K44" s="3"/>
      <c r="L44" s="3"/>
      <c r="M44" s="3"/>
      <c r="N44" s="3"/>
      <c r="O44" s="3"/>
      <c r="P44" s="3"/>
      <c r="Q44" s="3"/>
      <c r="R44" s="3"/>
      <c r="S44"/>
      <c r="T44"/>
      <c r="U44"/>
      <c r="V44"/>
      <c r="W44"/>
      <c r="X44"/>
      <c r="Y44"/>
      <c r="Z44"/>
      <c r="AA44"/>
    </row>
    <row r="45" spans="1:27" ht="23.3" customHeight="1" x14ac:dyDescent="0.25">
      <c r="A45" s="182"/>
      <c r="B45" s="184"/>
      <c r="C45" s="186"/>
      <c r="D45" s="182"/>
      <c r="E45" s="191"/>
      <c r="F45" s="190"/>
      <c r="G45" s="60" t="str">
        <f>IF('Spritzplan Fläche 5'!I45="","",'Spritzplan Fläche 5'!I45)</f>
        <v/>
      </c>
      <c r="H45" s="14" t="str">
        <f>IF('Spritzplan Fläche 5'!J45="","",'Spritzplan Fläche 5'!J45)</f>
        <v/>
      </c>
      <c r="I45" s="13" t="str">
        <f>IF('Spritzplan Fläche 5'!L45="","",'Spritzplan Fläche 5'!L45)</f>
        <v/>
      </c>
      <c r="J45" s="55" t="str">
        <f>IF('Spritzplan Fläche 5'!V45="","",'Spritzplan Fläche 5'!V45)</f>
        <v/>
      </c>
      <c r="K45" s="3"/>
      <c r="L45" s="3"/>
      <c r="M45" s="3"/>
      <c r="N45" s="3"/>
      <c r="O45" s="3"/>
      <c r="P45" s="3"/>
      <c r="Q45" s="3"/>
      <c r="R45" s="3"/>
      <c r="S45"/>
      <c r="T45"/>
      <c r="U45"/>
      <c r="V45"/>
      <c r="W45"/>
      <c r="X45"/>
      <c r="Y45"/>
      <c r="Z45"/>
      <c r="AA45"/>
    </row>
    <row r="46" spans="1:27" ht="23.3" customHeight="1" x14ac:dyDescent="0.25">
      <c r="A46" s="182"/>
      <c r="B46" s="184"/>
      <c r="C46" s="186"/>
      <c r="D46" s="182" t="str">
        <f>IF('Spritzplan Fläche 5'!F46="","",'Spritzplan Fläche 5'!F46)</f>
        <v/>
      </c>
      <c r="E46" s="191"/>
      <c r="F46" s="190"/>
      <c r="G46" s="60" t="str">
        <f>IF('Spritzplan Fläche 5'!I46="","",'Spritzplan Fläche 5'!I46)</f>
        <v/>
      </c>
      <c r="H46" s="14" t="str">
        <f>IF('Spritzplan Fläche 5'!J46="","",'Spritzplan Fläche 5'!J46)</f>
        <v/>
      </c>
      <c r="I46" s="13" t="str">
        <f>IF('Spritzplan Fläche 5'!L46="","",'Spritzplan Fläche 5'!L46)</f>
        <v/>
      </c>
      <c r="J46" s="55" t="str">
        <f>IF('Spritzplan Fläche 5'!V46="","",'Spritzplan Fläche 5'!V46)</f>
        <v/>
      </c>
      <c r="K46" s="3"/>
      <c r="L46" s="3"/>
      <c r="M46" s="3"/>
      <c r="N46" s="3"/>
      <c r="O46" s="3"/>
      <c r="P46" s="3"/>
      <c r="Q46" s="3"/>
      <c r="R46" s="3"/>
      <c r="S46"/>
      <c r="T46"/>
      <c r="U46"/>
      <c r="V46"/>
      <c r="W46"/>
      <c r="X46"/>
      <c r="Y46"/>
      <c r="Z46"/>
      <c r="AA46"/>
    </row>
    <row r="47" spans="1:27" ht="23.3" customHeight="1" thickBot="1" x14ac:dyDescent="0.3">
      <c r="A47" s="183"/>
      <c r="B47" s="185"/>
      <c r="C47" s="187"/>
      <c r="D47" s="74" t="str">
        <f>IF('Spritzplan Fläche 5'!F47="","",'Spritzplan Fläche 5'!F47)</f>
        <v>EC</v>
      </c>
      <c r="E47" s="62">
        <f>IF('Spritzplan Fläche 5'!G47="","",'Spritzplan Fläche 5'!G47)</f>
        <v>81</v>
      </c>
      <c r="F47" s="63" t="str">
        <f>IF('Spritzplan Fläche 5'!H47="","",'Spritzplan Fläche 5'!H47)</f>
        <v/>
      </c>
      <c r="G47" s="64" t="str">
        <f>IF('Spritzplan Fläche 5'!I47="","",'Spritzplan Fläche 5'!I47)</f>
        <v/>
      </c>
      <c r="H47" s="16" t="str">
        <f>IF('Spritzplan Fläche 5'!J47="","",'Spritzplan Fläche 5'!J47)</f>
        <v/>
      </c>
      <c r="I47" s="15" t="str">
        <f>IF('Spritzplan Fläche 5'!L47="","",'Spritzplan Fläche 5'!L47)</f>
        <v/>
      </c>
      <c r="J47" s="56" t="str">
        <f>IF('Spritzplan Fläche 5'!V47="","",'Spritzplan Fläche 5'!V47)</f>
        <v/>
      </c>
      <c r="K47" s="3"/>
      <c r="L47" s="3"/>
      <c r="M47" s="3"/>
      <c r="N47" s="3"/>
      <c r="O47" s="3"/>
      <c r="P47" s="3"/>
      <c r="Q47" s="3"/>
      <c r="R47" s="3"/>
      <c r="S47"/>
      <c r="T47"/>
      <c r="U47"/>
      <c r="V47"/>
      <c r="W47"/>
      <c r="X47"/>
      <c r="Y47"/>
      <c r="Z47"/>
      <c r="AA47"/>
    </row>
    <row r="48" spans="1:27" ht="23.3" customHeight="1" x14ac:dyDescent="0.25">
      <c r="A48" s="181" t="str">
        <f>IF('Spritzplan Fläche 5'!A48="","",'Spritzplan Fläche 5'!A48)</f>
        <v/>
      </c>
      <c r="B48" s="184" t="str">
        <f>IF('Spritzplan Fläche 5'!B48="","",'Spritzplan Fläche 5'!B48)</f>
        <v/>
      </c>
      <c r="C48" s="192" t="str">
        <f>IF('Spritzplan Fläche 5'!D48="","",'Spritzplan Fläche 5'!D48)</f>
        <v/>
      </c>
      <c r="D48" s="188" t="str">
        <f>IF('Spritzplan Fläche 5'!F48="","",'Spritzplan Fläche 5'!F48)</f>
        <v>Abschluss
(Weichwerden)</v>
      </c>
      <c r="E48" s="189"/>
      <c r="F48" s="190"/>
      <c r="G48" s="59" t="str">
        <f>IF('Spritzplan Fläche 5'!I48="","",'Spritzplan Fläche 5'!I48)</f>
        <v/>
      </c>
      <c r="H48" s="12" t="str">
        <f>IF('Spritzplan Fläche 5'!J48="","",'Spritzplan Fläche 5'!J48)</f>
        <v/>
      </c>
      <c r="I48" s="11" t="str">
        <f>IF('Spritzplan Fläche 5'!L48="","",'Spritzplan Fläche 5'!L48)</f>
        <v/>
      </c>
      <c r="J48" s="54" t="str">
        <f>IF('Spritzplan Fläche 5'!V48="","",'Spritzplan Fläche 5'!V48)</f>
        <v/>
      </c>
      <c r="K48" s="3"/>
      <c r="L48" s="3"/>
      <c r="M48" s="3"/>
      <c r="N48" s="3"/>
      <c r="O48" s="3"/>
      <c r="P48" s="3"/>
      <c r="Q48" s="3"/>
      <c r="R48" s="3"/>
      <c r="S48"/>
      <c r="T48"/>
      <c r="U48"/>
      <c r="V48"/>
      <c r="W48"/>
      <c r="X48"/>
      <c r="Y48"/>
      <c r="Z48"/>
      <c r="AA48"/>
    </row>
    <row r="49" spans="1:27" ht="23.3" customHeight="1" x14ac:dyDescent="0.25">
      <c r="A49" s="182"/>
      <c r="B49" s="184"/>
      <c r="C49" s="186"/>
      <c r="D49" s="182"/>
      <c r="E49" s="191"/>
      <c r="F49" s="190"/>
      <c r="G49" s="60" t="str">
        <f>IF('Spritzplan Fläche 5'!I49="","",'Spritzplan Fläche 5'!I49)</f>
        <v/>
      </c>
      <c r="H49" s="14" t="str">
        <f>IF('Spritzplan Fläche 5'!J49="","",'Spritzplan Fläche 5'!J49)</f>
        <v/>
      </c>
      <c r="I49" s="13" t="str">
        <f>IF('Spritzplan Fläche 5'!L49="","",'Spritzplan Fläche 5'!L49)</f>
        <v/>
      </c>
      <c r="J49" s="55" t="str">
        <f>IF('Spritzplan Fläche 5'!V49="","",'Spritzplan Fläche 5'!V49)</f>
        <v/>
      </c>
      <c r="K49" s="3"/>
      <c r="L49" s="3"/>
      <c r="M49" s="3"/>
      <c r="N49" s="3"/>
      <c r="O49" s="3"/>
      <c r="P49" s="3"/>
      <c r="Q49" s="3"/>
      <c r="R49" s="3"/>
      <c r="S49"/>
      <c r="T49"/>
      <c r="U49"/>
      <c r="V49"/>
      <c r="W49"/>
      <c r="X49"/>
      <c r="Y49"/>
      <c r="Z49"/>
      <c r="AA49"/>
    </row>
    <row r="50" spans="1:27" ht="23.3" customHeight="1" x14ac:dyDescent="0.25">
      <c r="A50" s="182"/>
      <c r="B50" s="184"/>
      <c r="C50" s="186"/>
      <c r="D50" s="182" t="str">
        <f>IF('Spritzplan Fläche 5'!F50="","",'Spritzplan Fläche 5'!F50)</f>
        <v/>
      </c>
      <c r="E50" s="191"/>
      <c r="F50" s="190"/>
      <c r="G50" s="60" t="str">
        <f>IF('Spritzplan Fläche 5'!I50="","",'Spritzplan Fläche 5'!I50)</f>
        <v/>
      </c>
      <c r="H50" s="14" t="str">
        <f>IF('Spritzplan Fläche 5'!J50="","",'Spritzplan Fläche 5'!J50)</f>
        <v/>
      </c>
      <c r="I50" s="13" t="str">
        <f>IF('Spritzplan Fläche 5'!L50="","",'Spritzplan Fläche 5'!L50)</f>
        <v/>
      </c>
      <c r="J50" s="55" t="str">
        <f>IF('Spritzplan Fläche 5'!V50="","",'Spritzplan Fläche 5'!V50)</f>
        <v/>
      </c>
      <c r="K50" s="3"/>
      <c r="L50" s="3"/>
      <c r="M50" s="3"/>
      <c r="N50" s="3"/>
      <c r="O50" s="3"/>
      <c r="P50" s="3"/>
      <c r="Q50" s="3"/>
      <c r="R50" s="3"/>
      <c r="S50"/>
      <c r="T50"/>
      <c r="U50"/>
      <c r="V50"/>
      <c r="W50"/>
      <c r="X50"/>
      <c r="Y50"/>
      <c r="Z50"/>
      <c r="AA50"/>
    </row>
    <row r="51" spans="1:27" ht="23.3" customHeight="1" thickBot="1" x14ac:dyDescent="0.3">
      <c r="A51" s="183"/>
      <c r="B51" s="185"/>
      <c r="C51" s="187"/>
      <c r="D51" s="74" t="str">
        <f>IF('Spritzplan Fläche 5'!F51="","",'Spritzplan Fläche 5'!F51)</f>
        <v>EC</v>
      </c>
      <c r="E51" s="62">
        <f>IF('Spritzplan Fläche 5'!G51="","",'Spritzplan Fläche 5'!G51)</f>
        <v>85</v>
      </c>
      <c r="F51" s="63" t="str">
        <f>IF('Spritzplan Fläche 5'!H51="","",'Spritzplan Fläche 5'!H51)</f>
        <v/>
      </c>
      <c r="G51" s="64" t="str">
        <f>IF('Spritzplan Fläche 5'!I51="","",'Spritzplan Fläche 5'!I51)</f>
        <v/>
      </c>
      <c r="H51" s="16" t="str">
        <f>IF('Spritzplan Fläche 5'!J51="","",'Spritzplan Fläche 5'!J51)</f>
        <v/>
      </c>
      <c r="I51" s="15" t="str">
        <f>IF('Spritzplan Fläche 5'!L51="","",'Spritzplan Fläche 5'!L51)</f>
        <v/>
      </c>
      <c r="J51" s="56" t="str">
        <f>IF('Spritzplan Fläche 5'!V51="","",'Spritzplan Fläche 5'!V51)</f>
        <v/>
      </c>
      <c r="K51" s="3"/>
      <c r="L51" s="3"/>
      <c r="M51" s="3"/>
      <c r="N51" s="3"/>
      <c r="O51" s="3"/>
      <c r="P51" s="3"/>
      <c r="Q51" s="3"/>
      <c r="R51" s="3"/>
      <c r="S51"/>
      <c r="T51"/>
      <c r="U51"/>
      <c r="V51"/>
      <c r="W51"/>
      <c r="X51"/>
      <c r="Y51"/>
      <c r="Z51"/>
      <c r="AA51"/>
    </row>
    <row r="52" spans="1:27" ht="23.3" customHeight="1" x14ac:dyDescent="0.25">
      <c r="A52" s="181" t="str">
        <f>IF('Spritzplan Fläche 5'!A52="","",'Spritzplan Fläche 5'!A52)</f>
        <v/>
      </c>
      <c r="B52" s="184" t="str">
        <f>IF('Spritzplan Fläche 5'!B52="","",'Spritzplan Fläche 5'!B52)</f>
        <v/>
      </c>
      <c r="C52" s="192" t="str">
        <f>IF('Spritzplan Fläche 5'!D52="","",'Spritzplan Fläche 5'!D52)</f>
        <v/>
      </c>
      <c r="D52" s="188" t="str">
        <f>IF('Spritzplan Fläche 5'!F52="","",'Spritzplan Fläche 5'!F52)</f>
        <v>Abschluss II</v>
      </c>
      <c r="E52" s="189"/>
      <c r="F52" s="190"/>
      <c r="G52" s="59" t="str">
        <f>IF('Spritzplan Fläche 5'!I52="","",'Spritzplan Fläche 5'!I52)</f>
        <v/>
      </c>
      <c r="H52" s="12" t="str">
        <f>IF('Spritzplan Fläche 5'!J52="","",'Spritzplan Fläche 5'!J52)</f>
        <v/>
      </c>
      <c r="I52" s="11" t="str">
        <f>IF('Spritzplan Fläche 5'!L52="","",'Spritzplan Fläche 5'!L52)</f>
        <v/>
      </c>
      <c r="J52" s="54" t="str">
        <f>IF('Spritzplan Fläche 5'!V52="","",'Spritzplan Fläche 5'!V52)</f>
        <v/>
      </c>
      <c r="K52" s="3"/>
      <c r="L52" s="3"/>
      <c r="M52" s="3"/>
      <c r="N52" s="3"/>
      <c r="O52" s="3"/>
      <c r="P52" s="3"/>
      <c r="Q52" s="3"/>
      <c r="R52" s="3"/>
      <c r="S52"/>
      <c r="T52"/>
      <c r="U52"/>
      <c r="V52"/>
      <c r="W52"/>
      <c r="X52"/>
      <c r="Y52"/>
      <c r="Z52"/>
      <c r="AA52"/>
    </row>
    <row r="53" spans="1:27" ht="23.3" customHeight="1" x14ac:dyDescent="0.25">
      <c r="A53" s="182"/>
      <c r="B53" s="184"/>
      <c r="C53" s="186"/>
      <c r="D53" s="182"/>
      <c r="E53" s="191"/>
      <c r="F53" s="190"/>
      <c r="G53" s="60" t="str">
        <f>IF('Spritzplan Fläche 5'!I53="","",'Spritzplan Fläche 5'!I53)</f>
        <v/>
      </c>
      <c r="H53" s="14" t="str">
        <f>IF('Spritzplan Fläche 5'!J53="","",'Spritzplan Fläche 5'!J53)</f>
        <v/>
      </c>
      <c r="I53" s="13" t="str">
        <f>IF('Spritzplan Fläche 5'!L53="","",'Spritzplan Fläche 5'!L53)</f>
        <v/>
      </c>
      <c r="J53" s="55" t="str">
        <f>IF('Spritzplan Fläche 5'!V53="","",'Spritzplan Fläche 5'!V53)</f>
        <v/>
      </c>
      <c r="K53" s="3"/>
      <c r="L53" s="3"/>
      <c r="M53" s="3"/>
      <c r="N53" s="3"/>
      <c r="O53" s="3"/>
      <c r="P53" s="3"/>
      <c r="Q53" s="3"/>
      <c r="R53" s="3"/>
      <c r="S53"/>
      <c r="T53"/>
      <c r="U53"/>
      <c r="V53"/>
      <c r="W53"/>
      <c r="X53"/>
      <c r="Y53"/>
      <c r="Z53"/>
      <c r="AA53"/>
    </row>
    <row r="54" spans="1:27" ht="23.3" customHeight="1" x14ac:dyDescent="0.25">
      <c r="A54" s="182"/>
      <c r="B54" s="184"/>
      <c r="C54" s="186"/>
      <c r="D54" s="182" t="str">
        <f>IF('Spritzplan Fläche 5'!F54="","",'Spritzplan Fläche 5'!F54)</f>
        <v/>
      </c>
      <c r="E54" s="191"/>
      <c r="F54" s="190"/>
      <c r="G54" s="60" t="str">
        <f>IF('Spritzplan Fläche 5'!I54="","",'Spritzplan Fläche 5'!I54)</f>
        <v/>
      </c>
      <c r="H54" s="14" t="str">
        <f>IF('Spritzplan Fläche 5'!J54="","",'Spritzplan Fläche 5'!J54)</f>
        <v/>
      </c>
      <c r="I54" s="13" t="str">
        <f>IF('Spritzplan Fläche 5'!L54="","",'Spritzplan Fläche 5'!L54)</f>
        <v/>
      </c>
      <c r="J54" s="55" t="str">
        <f>IF('Spritzplan Fläche 5'!V54="","",'Spritzplan Fläche 5'!V54)</f>
        <v/>
      </c>
      <c r="K54" s="3"/>
      <c r="L54" s="3"/>
      <c r="M54" s="3"/>
      <c r="N54" s="3"/>
      <c r="O54" s="3"/>
      <c r="P54" s="3"/>
      <c r="Q54" s="3"/>
      <c r="R54" s="3"/>
      <c r="S54"/>
      <c r="T54"/>
      <c r="U54"/>
      <c r="V54"/>
      <c r="W54"/>
      <c r="X54"/>
      <c r="Y54"/>
      <c r="Z54"/>
      <c r="AA54"/>
    </row>
    <row r="55" spans="1:27" ht="23.3" customHeight="1" thickBot="1" x14ac:dyDescent="0.3">
      <c r="A55" s="183"/>
      <c r="B55" s="185"/>
      <c r="C55" s="187"/>
      <c r="D55" s="74" t="str">
        <f>IF('Spritzplan Fläche 5'!F55="","",'Spritzplan Fläche 5'!F55)</f>
        <v>EC</v>
      </c>
      <c r="E55" s="62">
        <f>IF('Spritzplan Fläche 5'!G55="","",'Spritzplan Fläche 5'!G55)</f>
        <v>85</v>
      </c>
      <c r="F55" s="63">
        <f>IF('Spritzplan Fläche 5'!H55="","",'Spritzplan Fläche 5'!H55)</f>
        <v>89</v>
      </c>
      <c r="G55" s="64" t="str">
        <f>IF('Spritzplan Fläche 5'!I55="","",'Spritzplan Fläche 5'!I55)</f>
        <v/>
      </c>
      <c r="H55" s="16" t="str">
        <f>IF('Spritzplan Fläche 5'!J55="","",'Spritzplan Fläche 5'!J55)</f>
        <v/>
      </c>
      <c r="I55" s="15" t="str">
        <f>IF('Spritzplan Fläche 5'!L55="","",'Spritzplan Fläche 5'!L55)</f>
        <v/>
      </c>
      <c r="J55" s="56" t="str">
        <f>IF('Spritzplan Fläche 5'!V55="","",'Spritzplan Fläche 5'!V55)</f>
        <v/>
      </c>
      <c r="K55" s="3"/>
      <c r="L55" s="3"/>
      <c r="M55" s="3"/>
      <c r="N55" s="3"/>
      <c r="O55" s="3"/>
      <c r="P55" s="3"/>
      <c r="Q55" s="3"/>
      <c r="R55" s="3"/>
      <c r="S55"/>
      <c r="T55"/>
      <c r="U55"/>
      <c r="V55"/>
      <c r="W55"/>
      <c r="X55"/>
      <c r="Y55"/>
      <c r="Z55"/>
      <c r="AA55"/>
    </row>
  </sheetData>
  <sheetProtection algorithmName="SHA-512" hashValue="OaGhLusSbvv20/+jWWUGYiZVTZk5mB8fHmwFie45fjasB7YhRL3UR7/jqVOVxy8nP93AGcxa4ZeayBV0arpq/g==" saltValue="ecRJIq4NRutMi5ycYMT0xg==" spinCount="100000" sheet="1" objects="1" scenarios="1" formatCells="0" formatColumns="0" formatRows="0"/>
  <mergeCells count="52">
    <mergeCell ref="D15:F15"/>
    <mergeCell ref="A16:A19"/>
    <mergeCell ref="B16:B19"/>
    <mergeCell ref="C16:C19"/>
    <mergeCell ref="D16:F17"/>
    <mergeCell ref="D18:F18"/>
    <mergeCell ref="A24:A27"/>
    <mergeCell ref="B24:B27"/>
    <mergeCell ref="C24:C27"/>
    <mergeCell ref="D24:F25"/>
    <mergeCell ref="D26:F26"/>
    <mergeCell ref="A20:A23"/>
    <mergeCell ref="B20:B23"/>
    <mergeCell ref="C20:C23"/>
    <mergeCell ref="D20:F21"/>
    <mergeCell ref="D22:F22"/>
    <mergeCell ref="A32:A35"/>
    <mergeCell ref="B32:B35"/>
    <mergeCell ref="C32:C35"/>
    <mergeCell ref="D32:F33"/>
    <mergeCell ref="D34:F34"/>
    <mergeCell ref="A28:A31"/>
    <mergeCell ref="B28:B31"/>
    <mergeCell ref="C28:C31"/>
    <mergeCell ref="D28:F29"/>
    <mergeCell ref="D30:F30"/>
    <mergeCell ref="A40:A43"/>
    <mergeCell ref="B40:B43"/>
    <mergeCell ref="C40:C43"/>
    <mergeCell ref="D40:F41"/>
    <mergeCell ref="D42:F42"/>
    <mergeCell ref="A36:A39"/>
    <mergeCell ref="B36:B39"/>
    <mergeCell ref="C36:C39"/>
    <mergeCell ref="D36:F37"/>
    <mergeCell ref="D38:F38"/>
    <mergeCell ref="A14:J14"/>
    <mergeCell ref="A52:A55"/>
    <mergeCell ref="B52:B55"/>
    <mergeCell ref="C52:C55"/>
    <mergeCell ref="D52:F53"/>
    <mergeCell ref="D54:F54"/>
    <mergeCell ref="A44:A47"/>
    <mergeCell ref="B44:B47"/>
    <mergeCell ref="C44:C47"/>
    <mergeCell ref="D44:F45"/>
    <mergeCell ref="D46:F46"/>
    <mergeCell ref="A48:A51"/>
    <mergeCell ref="B48:B51"/>
    <mergeCell ref="C48:C51"/>
    <mergeCell ref="D48:F49"/>
    <mergeCell ref="D50:F50"/>
  </mergeCells>
  <conditionalFormatting sqref="J8:J13">
    <cfRule type="cellIs" dxfId="46" priority="1" operator="equal">
      <formula>5.1</formula>
    </cfRule>
    <cfRule type="cellIs" dxfId="45" priority="2" operator="equal">
      <formula>4.1</formula>
    </cfRule>
    <cfRule type="cellIs" dxfId="44" priority="3" operator="equal">
      <formula>3.1</formula>
    </cfRule>
    <cfRule type="cellIs" dxfId="43" priority="4" operator="equal">
      <formula>2.1</formula>
    </cfRule>
    <cfRule type="cellIs" dxfId="42" priority="5" operator="equal">
      <formula>1.1</formula>
    </cfRule>
    <cfRule type="cellIs" dxfId="41" priority="6" operator="equal">
      <formula>0.1</formula>
    </cfRule>
    <cfRule type="iconSet" priority="7">
      <iconSet iconSet="5Quarters" showValue="0">
        <cfvo type="percent" val="0"/>
        <cfvo type="percent" val="20"/>
        <cfvo type="percent" val="40"/>
        <cfvo type="percent" val="60"/>
        <cfvo type="percent" val="80"/>
      </iconSet>
    </cfRule>
  </conditionalFormatting>
  <pageMargins left="0.70866141732283472" right="0.70866141732283472" top="0.31496062992125984" bottom="0.11811023622047245" header="0.31496062992125984" footer="0.19685039370078741"/>
  <pageSetup paperSize="9" scale="64" orientation="portrait" r:id="rId1"/>
  <colBreaks count="1" manualBreakCount="1">
    <brk id="1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626FD6E-4D86-48D4-96B0-5B61D495DD62}">
          <x14:formula1>
            <xm:f>'PSM Liste'!$B$6:$B$99</xm:f>
          </x14:formula1>
          <xm:sqref>G16:G55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2336B-A727-469F-982C-0D5B1F83157E}">
  <sheetPr codeName="Tabelle6"/>
  <dimension ref="A1:D201"/>
  <sheetViews>
    <sheetView workbookViewId="0">
      <selection activeCell="F15" sqref="F15"/>
    </sheetView>
  </sheetViews>
  <sheetFormatPr defaultColWidth="11" defaultRowHeight="14.3" x14ac:dyDescent="0.25"/>
  <sheetData>
    <row r="1" spans="1:4" x14ac:dyDescent="0.25">
      <c r="A1" s="91" t="s">
        <v>97</v>
      </c>
      <c r="B1" s="91" t="str">
        <f>'Spritzplan Fläche 1'!BG15</f>
        <v>Produkt</v>
      </c>
      <c r="C1" s="91" t="str">
        <f>'Spritzplan Fläche 1'!BH15</f>
        <v>Menge</v>
      </c>
      <c r="D1" s="91" t="str">
        <f>'Spritzplan Fläche 1'!BI15</f>
        <v>Einheit</v>
      </c>
    </row>
    <row r="2" spans="1:4" x14ac:dyDescent="0.25">
      <c r="A2" s="92" t="s">
        <v>92</v>
      </c>
      <c r="B2" s="92" t="str">
        <f>'Spritzplan Fläche 1'!BG16</f>
        <v/>
      </c>
      <c r="C2" s="92" t="str">
        <f>'Spritzplan Fläche 1'!BH16</f>
        <v/>
      </c>
      <c r="D2" s="92" t="str">
        <f>'Spritzplan Fläche 1'!BI16</f>
        <v/>
      </c>
    </row>
    <row r="3" spans="1:4" x14ac:dyDescent="0.25">
      <c r="A3" s="92" t="s">
        <v>92</v>
      </c>
      <c r="B3" s="92" t="str">
        <f>'Spritzplan Fläche 1'!BG17</f>
        <v/>
      </c>
      <c r="C3" s="92" t="str">
        <f>'Spritzplan Fläche 1'!BH17</f>
        <v/>
      </c>
      <c r="D3" s="92" t="str">
        <f>'Spritzplan Fläche 1'!BI17</f>
        <v/>
      </c>
    </row>
    <row r="4" spans="1:4" x14ac:dyDescent="0.25">
      <c r="A4" s="92" t="s">
        <v>92</v>
      </c>
      <c r="B4" s="92" t="str">
        <f>'Spritzplan Fläche 1'!BG18</f>
        <v/>
      </c>
      <c r="C4" s="92" t="str">
        <f>'Spritzplan Fläche 1'!BH18</f>
        <v/>
      </c>
      <c r="D4" s="92" t="str">
        <f>'Spritzplan Fläche 1'!BI18</f>
        <v/>
      </c>
    </row>
    <row r="5" spans="1:4" x14ac:dyDescent="0.25">
      <c r="A5" s="92" t="s">
        <v>92</v>
      </c>
      <c r="B5" s="92" t="str">
        <f>'Spritzplan Fläche 1'!BG19</f>
        <v/>
      </c>
      <c r="C5" s="92" t="str">
        <f>'Spritzplan Fläche 1'!BH19</f>
        <v/>
      </c>
      <c r="D5" s="92" t="str">
        <f>'Spritzplan Fläche 1'!BI19</f>
        <v/>
      </c>
    </row>
    <row r="6" spans="1:4" x14ac:dyDescent="0.25">
      <c r="A6" s="92" t="s">
        <v>92</v>
      </c>
      <c r="B6" s="92" t="str">
        <f>'Spritzplan Fläche 1'!BG20</f>
        <v/>
      </c>
      <c r="C6" s="92" t="str">
        <f>'Spritzplan Fläche 1'!BH20</f>
        <v/>
      </c>
      <c r="D6" s="92" t="str">
        <f>'Spritzplan Fläche 1'!BI20</f>
        <v/>
      </c>
    </row>
    <row r="7" spans="1:4" x14ac:dyDescent="0.25">
      <c r="A7" s="92" t="s">
        <v>92</v>
      </c>
      <c r="B7" s="92" t="str">
        <f>'Spritzplan Fläche 1'!BG21</f>
        <v/>
      </c>
      <c r="C7" s="92" t="str">
        <f>'Spritzplan Fläche 1'!BH21</f>
        <v/>
      </c>
      <c r="D7" s="92" t="str">
        <f>'Spritzplan Fläche 1'!BI21</f>
        <v/>
      </c>
    </row>
    <row r="8" spans="1:4" x14ac:dyDescent="0.25">
      <c r="A8" s="92" t="s">
        <v>92</v>
      </c>
      <c r="B8" s="92" t="str">
        <f>'Spritzplan Fläche 1'!BG22</f>
        <v/>
      </c>
      <c r="C8" s="92" t="str">
        <f>'Spritzplan Fläche 1'!BH22</f>
        <v/>
      </c>
      <c r="D8" s="92" t="str">
        <f>'Spritzplan Fläche 1'!BI22</f>
        <v/>
      </c>
    </row>
    <row r="9" spans="1:4" x14ac:dyDescent="0.25">
      <c r="A9" s="92" t="s">
        <v>92</v>
      </c>
      <c r="B9" s="92" t="str">
        <f>'Spritzplan Fläche 1'!BG23</f>
        <v/>
      </c>
      <c r="C9" s="92" t="str">
        <f>'Spritzplan Fläche 1'!BH23</f>
        <v/>
      </c>
      <c r="D9" s="92" t="str">
        <f>'Spritzplan Fläche 1'!BI23</f>
        <v/>
      </c>
    </row>
    <row r="10" spans="1:4" x14ac:dyDescent="0.25">
      <c r="A10" s="92" t="s">
        <v>92</v>
      </c>
      <c r="B10" s="92" t="str">
        <f>'Spritzplan Fläche 1'!BG24</f>
        <v/>
      </c>
      <c r="C10" s="92" t="str">
        <f>'Spritzplan Fläche 1'!BH24</f>
        <v/>
      </c>
      <c r="D10" s="92" t="str">
        <f>'Spritzplan Fläche 1'!BI24</f>
        <v/>
      </c>
    </row>
    <row r="11" spans="1:4" x14ac:dyDescent="0.25">
      <c r="A11" s="92" t="s">
        <v>92</v>
      </c>
      <c r="B11" s="92" t="str">
        <f>'Spritzplan Fläche 1'!BG25</f>
        <v/>
      </c>
      <c r="C11" s="92" t="str">
        <f>'Spritzplan Fläche 1'!BH25</f>
        <v/>
      </c>
      <c r="D11" s="92" t="str">
        <f>'Spritzplan Fläche 1'!BI25</f>
        <v/>
      </c>
    </row>
    <row r="12" spans="1:4" x14ac:dyDescent="0.25">
      <c r="A12" s="92" t="s">
        <v>92</v>
      </c>
      <c r="B12" s="92" t="str">
        <f>'Spritzplan Fläche 1'!BG26</f>
        <v/>
      </c>
      <c r="C12" s="92" t="str">
        <f>'Spritzplan Fläche 1'!BH26</f>
        <v/>
      </c>
      <c r="D12" s="92" t="str">
        <f>'Spritzplan Fläche 1'!BI26</f>
        <v/>
      </c>
    </row>
    <row r="13" spans="1:4" x14ac:dyDescent="0.25">
      <c r="A13" s="92" t="s">
        <v>92</v>
      </c>
      <c r="B13" s="92" t="str">
        <f>'Spritzplan Fläche 1'!BG27</f>
        <v/>
      </c>
      <c r="C13" s="92" t="str">
        <f>'Spritzplan Fläche 1'!BH27</f>
        <v/>
      </c>
      <c r="D13" s="92" t="str">
        <f>'Spritzplan Fläche 1'!BI27</f>
        <v/>
      </c>
    </row>
    <row r="14" spans="1:4" x14ac:dyDescent="0.25">
      <c r="A14" s="92" t="s">
        <v>92</v>
      </c>
      <c r="B14" s="92" t="str">
        <f>'Spritzplan Fläche 1'!BG28</f>
        <v/>
      </c>
      <c r="C14" s="92" t="str">
        <f>'Spritzplan Fläche 1'!BH28</f>
        <v/>
      </c>
      <c r="D14" s="92" t="str">
        <f>'Spritzplan Fläche 1'!BI28</f>
        <v/>
      </c>
    </row>
    <row r="15" spans="1:4" x14ac:dyDescent="0.25">
      <c r="A15" s="92" t="s">
        <v>92</v>
      </c>
      <c r="B15" s="92" t="str">
        <f>'Spritzplan Fläche 1'!BG29</f>
        <v/>
      </c>
      <c r="C15" s="92" t="str">
        <f>'Spritzplan Fläche 1'!BH29</f>
        <v/>
      </c>
      <c r="D15" s="92" t="str">
        <f>'Spritzplan Fläche 1'!BI29</f>
        <v/>
      </c>
    </row>
    <row r="16" spans="1:4" x14ac:dyDescent="0.25">
      <c r="A16" s="92" t="s">
        <v>92</v>
      </c>
      <c r="B16" s="92" t="str">
        <f>'Spritzplan Fläche 1'!BG30</f>
        <v/>
      </c>
      <c r="C16" s="92" t="str">
        <f>'Spritzplan Fläche 1'!BH30</f>
        <v/>
      </c>
      <c r="D16" s="92" t="str">
        <f>'Spritzplan Fläche 1'!BI30</f>
        <v/>
      </c>
    </row>
    <row r="17" spans="1:4" x14ac:dyDescent="0.25">
      <c r="A17" s="92" t="s">
        <v>92</v>
      </c>
      <c r="B17" s="92" t="str">
        <f>'Spritzplan Fläche 1'!BG31</f>
        <v/>
      </c>
      <c r="C17" s="92" t="str">
        <f>'Spritzplan Fläche 1'!BH31</f>
        <v/>
      </c>
      <c r="D17" s="92" t="str">
        <f>'Spritzplan Fläche 1'!BI31</f>
        <v/>
      </c>
    </row>
    <row r="18" spans="1:4" x14ac:dyDescent="0.25">
      <c r="A18" s="92" t="s">
        <v>92</v>
      </c>
      <c r="B18" s="92" t="str">
        <f>'Spritzplan Fläche 1'!BG32</f>
        <v/>
      </c>
      <c r="C18" s="92" t="str">
        <f>'Spritzplan Fläche 1'!BH32</f>
        <v/>
      </c>
      <c r="D18" s="92" t="str">
        <f>'Spritzplan Fläche 1'!BI32</f>
        <v/>
      </c>
    </row>
    <row r="19" spans="1:4" x14ac:dyDescent="0.25">
      <c r="A19" s="92" t="s">
        <v>92</v>
      </c>
      <c r="B19" s="92" t="str">
        <f>'Spritzplan Fläche 1'!BG33</f>
        <v/>
      </c>
      <c r="C19" s="92" t="str">
        <f>'Spritzplan Fläche 1'!BH33</f>
        <v/>
      </c>
      <c r="D19" s="92" t="str">
        <f>'Spritzplan Fläche 1'!BI33</f>
        <v/>
      </c>
    </row>
    <row r="20" spans="1:4" x14ac:dyDescent="0.25">
      <c r="A20" s="92" t="s">
        <v>92</v>
      </c>
      <c r="B20" s="92" t="str">
        <f>'Spritzplan Fläche 1'!BG34</f>
        <v/>
      </c>
      <c r="C20" s="92" t="str">
        <f>'Spritzplan Fläche 1'!BH34</f>
        <v/>
      </c>
      <c r="D20" s="92" t="str">
        <f>'Spritzplan Fläche 1'!BI34</f>
        <v/>
      </c>
    </row>
    <row r="21" spans="1:4" x14ac:dyDescent="0.25">
      <c r="A21" s="92" t="s">
        <v>92</v>
      </c>
      <c r="B21" s="92" t="str">
        <f>'Spritzplan Fläche 1'!BG35</f>
        <v/>
      </c>
      <c r="C21" s="92" t="str">
        <f>'Spritzplan Fläche 1'!BH35</f>
        <v/>
      </c>
      <c r="D21" s="92" t="str">
        <f>'Spritzplan Fläche 1'!BI35</f>
        <v/>
      </c>
    </row>
    <row r="22" spans="1:4" x14ac:dyDescent="0.25">
      <c r="A22" s="92" t="s">
        <v>92</v>
      </c>
      <c r="B22" s="92" t="str">
        <f>'Spritzplan Fläche 1'!BG36</f>
        <v/>
      </c>
      <c r="C22" s="92" t="str">
        <f>'Spritzplan Fläche 1'!BH36</f>
        <v/>
      </c>
      <c r="D22" s="92" t="str">
        <f>'Spritzplan Fläche 1'!BI36</f>
        <v/>
      </c>
    </row>
    <row r="23" spans="1:4" x14ac:dyDescent="0.25">
      <c r="A23" s="92" t="s">
        <v>92</v>
      </c>
      <c r="B23" s="92" t="str">
        <f>'Spritzplan Fläche 1'!BG37</f>
        <v/>
      </c>
      <c r="C23" s="92" t="str">
        <f>'Spritzplan Fläche 1'!BH37</f>
        <v/>
      </c>
      <c r="D23" s="92" t="str">
        <f>'Spritzplan Fläche 1'!BI37</f>
        <v/>
      </c>
    </row>
    <row r="24" spans="1:4" x14ac:dyDescent="0.25">
      <c r="A24" s="92" t="s">
        <v>92</v>
      </c>
      <c r="B24" s="92" t="str">
        <f>'Spritzplan Fläche 1'!BG38</f>
        <v/>
      </c>
      <c r="C24" s="92" t="str">
        <f>'Spritzplan Fläche 1'!BH38</f>
        <v/>
      </c>
      <c r="D24" s="92" t="str">
        <f>'Spritzplan Fläche 1'!BI38</f>
        <v/>
      </c>
    </row>
    <row r="25" spans="1:4" x14ac:dyDescent="0.25">
      <c r="A25" s="92" t="s">
        <v>92</v>
      </c>
      <c r="B25" s="92" t="str">
        <f>'Spritzplan Fläche 1'!BG39</f>
        <v/>
      </c>
      <c r="C25" s="92" t="str">
        <f>'Spritzplan Fläche 1'!BH39</f>
        <v/>
      </c>
      <c r="D25" s="92" t="str">
        <f>'Spritzplan Fläche 1'!BI39</f>
        <v/>
      </c>
    </row>
    <row r="26" spans="1:4" x14ac:dyDescent="0.25">
      <c r="A26" s="92" t="s">
        <v>92</v>
      </c>
      <c r="B26" s="92" t="str">
        <f>'Spritzplan Fläche 1'!BG40</f>
        <v/>
      </c>
      <c r="C26" s="92" t="str">
        <f>'Spritzplan Fläche 1'!BH40</f>
        <v/>
      </c>
      <c r="D26" s="92" t="str">
        <f>'Spritzplan Fläche 1'!BI40</f>
        <v/>
      </c>
    </row>
    <row r="27" spans="1:4" x14ac:dyDescent="0.25">
      <c r="A27" s="92" t="s">
        <v>92</v>
      </c>
      <c r="B27" s="92" t="str">
        <f>'Spritzplan Fläche 1'!BG41</f>
        <v/>
      </c>
      <c r="C27" s="92" t="str">
        <f>'Spritzplan Fläche 1'!BH41</f>
        <v/>
      </c>
      <c r="D27" s="92" t="str">
        <f>'Spritzplan Fläche 1'!BI41</f>
        <v/>
      </c>
    </row>
    <row r="28" spans="1:4" x14ac:dyDescent="0.25">
      <c r="A28" s="92" t="s">
        <v>92</v>
      </c>
      <c r="B28" s="92" t="str">
        <f>'Spritzplan Fläche 1'!BG42</f>
        <v/>
      </c>
      <c r="C28" s="92" t="str">
        <f>'Spritzplan Fläche 1'!BH42</f>
        <v/>
      </c>
      <c r="D28" s="92" t="str">
        <f>'Spritzplan Fläche 1'!BI42</f>
        <v/>
      </c>
    </row>
    <row r="29" spans="1:4" x14ac:dyDescent="0.25">
      <c r="A29" s="92" t="s">
        <v>92</v>
      </c>
      <c r="B29" s="92" t="str">
        <f>'Spritzplan Fläche 1'!BG43</f>
        <v/>
      </c>
      <c r="C29" s="92" t="str">
        <f>'Spritzplan Fläche 1'!BH43</f>
        <v/>
      </c>
      <c r="D29" s="92" t="str">
        <f>'Spritzplan Fläche 1'!BI43</f>
        <v/>
      </c>
    </row>
    <row r="30" spans="1:4" x14ac:dyDescent="0.25">
      <c r="A30" s="92" t="s">
        <v>92</v>
      </c>
      <c r="B30" s="92" t="str">
        <f>'Spritzplan Fläche 1'!BG44</f>
        <v/>
      </c>
      <c r="C30" s="92" t="str">
        <f>'Spritzplan Fläche 1'!BH44</f>
        <v/>
      </c>
      <c r="D30" s="92" t="str">
        <f>'Spritzplan Fläche 1'!BI44</f>
        <v/>
      </c>
    </row>
    <row r="31" spans="1:4" x14ac:dyDescent="0.25">
      <c r="A31" s="92" t="s">
        <v>92</v>
      </c>
      <c r="B31" s="92" t="str">
        <f>'Spritzplan Fläche 1'!BG45</f>
        <v/>
      </c>
      <c r="C31" s="92" t="str">
        <f>'Spritzplan Fläche 1'!BH45</f>
        <v/>
      </c>
      <c r="D31" s="92" t="str">
        <f>'Spritzplan Fläche 1'!BI45</f>
        <v/>
      </c>
    </row>
    <row r="32" spans="1:4" x14ac:dyDescent="0.25">
      <c r="A32" s="92" t="s">
        <v>92</v>
      </c>
      <c r="B32" s="92" t="str">
        <f>'Spritzplan Fläche 1'!BG46</f>
        <v/>
      </c>
      <c r="C32" s="92" t="str">
        <f>'Spritzplan Fläche 1'!BH46</f>
        <v/>
      </c>
      <c r="D32" s="92" t="str">
        <f>'Spritzplan Fläche 1'!BI46</f>
        <v/>
      </c>
    </row>
    <row r="33" spans="1:4" x14ac:dyDescent="0.25">
      <c r="A33" s="92" t="s">
        <v>92</v>
      </c>
      <c r="B33" s="92" t="str">
        <f>'Spritzplan Fläche 1'!BG47</f>
        <v/>
      </c>
      <c r="C33" s="92" t="str">
        <f>'Spritzplan Fläche 1'!BH47</f>
        <v/>
      </c>
      <c r="D33" s="92" t="str">
        <f>'Spritzplan Fläche 1'!BI47</f>
        <v/>
      </c>
    </row>
    <row r="34" spans="1:4" x14ac:dyDescent="0.25">
      <c r="A34" s="92" t="s">
        <v>92</v>
      </c>
      <c r="B34" s="92" t="str">
        <f>'Spritzplan Fläche 1'!BG48</f>
        <v/>
      </c>
      <c r="C34" s="92" t="str">
        <f>'Spritzplan Fläche 1'!BH48</f>
        <v/>
      </c>
      <c r="D34" s="92" t="str">
        <f>'Spritzplan Fläche 1'!BI48</f>
        <v/>
      </c>
    </row>
    <row r="35" spans="1:4" x14ac:dyDescent="0.25">
      <c r="A35" s="92" t="s">
        <v>92</v>
      </c>
      <c r="B35" s="92" t="str">
        <f>'Spritzplan Fläche 1'!BG49</f>
        <v/>
      </c>
      <c r="C35" s="92" t="str">
        <f>'Spritzplan Fläche 1'!BH49</f>
        <v/>
      </c>
      <c r="D35" s="92" t="str">
        <f>'Spritzplan Fläche 1'!BI49</f>
        <v/>
      </c>
    </row>
    <row r="36" spans="1:4" x14ac:dyDescent="0.25">
      <c r="A36" s="92" t="s">
        <v>92</v>
      </c>
      <c r="B36" s="92" t="str">
        <f>'Spritzplan Fläche 1'!BG50</f>
        <v/>
      </c>
      <c r="C36" s="92" t="str">
        <f>'Spritzplan Fläche 1'!BH50</f>
        <v/>
      </c>
      <c r="D36" s="92" t="str">
        <f>'Spritzplan Fläche 1'!BI50</f>
        <v/>
      </c>
    </row>
    <row r="37" spans="1:4" x14ac:dyDescent="0.25">
      <c r="A37" s="92" t="s">
        <v>92</v>
      </c>
      <c r="B37" s="92" t="str">
        <f>'Spritzplan Fläche 1'!BG51</f>
        <v/>
      </c>
      <c r="C37" s="92" t="str">
        <f>'Spritzplan Fläche 1'!BH51</f>
        <v/>
      </c>
      <c r="D37" s="92" t="str">
        <f>'Spritzplan Fläche 1'!BI51</f>
        <v/>
      </c>
    </row>
    <row r="38" spans="1:4" x14ac:dyDescent="0.25">
      <c r="A38" s="92" t="s">
        <v>92</v>
      </c>
      <c r="B38" s="92" t="str">
        <f>'Spritzplan Fläche 1'!BG52</f>
        <v/>
      </c>
      <c r="C38" s="92" t="str">
        <f>'Spritzplan Fläche 1'!BH52</f>
        <v/>
      </c>
      <c r="D38" s="92" t="str">
        <f>'Spritzplan Fläche 1'!BI52</f>
        <v/>
      </c>
    </row>
    <row r="39" spans="1:4" x14ac:dyDescent="0.25">
      <c r="A39" s="92" t="s">
        <v>92</v>
      </c>
      <c r="B39" s="92" t="str">
        <f>'Spritzplan Fläche 1'!BG53</f>
        <v/>
      </c>
      <c r="C39" s="92" t="str">
        <f>'Spritzplan Fläche 1'!BH53</f>
        <v/>
      </c>
      <c r="D39" s="92" t="str">
        <f>'Spritzplan Fläche 1'!BI53</f>
        <v/>
      </c>
    </row>
    <row r="40" spans="1:4" x14ac:dyDescent="0.25">
      <c r="A40" s="92" t="s">
        <v>92</v>
      </c>
      <c r="B40" s="92" t="str">
        <f>'Spritzplan Fläche 1'!BG54</f>
        <v/>
      </c>
      <c r="C40" s="92" t="str">
        <f>'Spritzplan Fläche 1'!BH54</f>
        <v/>
      </c>
      <c r="D40" s="92" t="str">
        <f>'Spritzplan Fläche 1'!BI54</f>
        <v/>
      </c>
    </row>
    <row r="41" spans="1:4" x14ac:dyDescent="0.25">
      <c r="A41" s="92" t="s">
        <v>92</v>
      </c>
      <c r="B41" s="92" t="str">
        <f>'Spritzplan Fläche 1'!BG55</f>
        <v/>
      </c>
      <c r="C41" s="92" t="str">
        <f>'Spritzplan Fläche 1'!BH55</f>
        <v/>
      </c>
      <c r="D41" s="92" t="str">
        <f>'Spritzplan Fläche 1'!BI55</f>
        <v/>
      </c>
    </row>
    <row r="42" spans="1:4" x14ac:dyDescent="0.25">
      <c r="A42" s="92" t="s">
        <v>93</v>
      </c>
      <c r="B42" s="92" t="str">
        <f>+'Spritzplan Fläche 2'!BG16</f>
        <v/>
      </c>
      <c r="C42" s="92" t="str">
        <f>+'Spritzplan Fläche 2'!BH16</f>
        <v/>
      </c>
      <c r="D42" s="92" t="str">
        <f>+'Spritzplan Fläche 2'!BI16</f>
        <v/>
      </c>
    </row>
    <row r="43" spans="1:4" x14ac:dyDescent="0.25">
      <c r="A43" s="92" t="s">
        <v>93</v>
      </c>
      <c r="B43" s="92" t="str">
        <f>+'Spritzplan Fläche 2'!BG17</f>
        <v/>
      </c>
      <c r="C43" s="92" t="str">
        <f>+'Spritzplan Fläche 2'!BH17</f>
        <v/>
      </c>
      <c r="D43" s="92" t="str">
        <f>+'Spritzplan Fläche 2'!BI17</f>
        <v/>
      </c>
    </row>
    <row r="44" spans="1:4" x14ac:dyDescent="0.25">
      <c r="A44" s="92" t="s">
        <v>93</v>
      </c>
      <c r="B44" s="92" t="str">
        <f>+'Spritzplan Fläche 2'!BG18</f>
        <v/>
      </c>
      <c r="C44" s="92" t="str">
        <f>+'Spritzplan Fläche 2'!BH18</f>
        <v/>
      </c>
      <c r="D44" s="92" t="str">
        <f>+'Spritzplan Fläche 2'!BI18</f>
        <v/>
      </c>
    </row>
    <row r="45" spans="1:4" x14ac:dyDescent="0.25">
      <c r="A45" s="92" t="s">
        <v>93</v>
      </c>
      <c r="B45" s="92" t="str">
        <f>+'Spritzplan Fläche 2'!BG19</f>
        <v/>
      </c>
      <c r="C45" s="92" t="str">
        <f>+'Spritzplan Fläche 2'!BH19</f>
        <v/>
      </c>
      <c r="D45" s="92" t="str">
        <f>+'Spritzplan Fläche 2'!BI19</f>
        <v/>
      </c>
    </row>
    <row r="46" spans="1:4" x14ac:dyDescent="0.25">
      <c r="A46" s="92" t="s">
        <v>93</v>
      </c>
      <c r="B46" s="92" t="str">
        <f>+'Spritzplan Fläche 2'!BG20</f>
        <v/>
      </c>
      <c r="C46" s="92" t="str">
        <f>+'Spritzplan Fläche 2'!BH20</f>
        <v/>
      </c>
      <c r="D46" s="92" t="str">
        <f>+'Spritzplan Fläche 2'!BI20</f>
        <v/>
      </c>
    </row>
    <row r="47" spans="1:4" x14ac:dyDescent="0.25">
      <c r="A47" s="92" t="s">
        <v>93</v>
      </c>
      <c r="B47" s="92" t="str">
        <f>+'Spritzplan Fläche 2'!BG21</f>
        <v/>
      </c>
      <c r="C47" s="92" t="str">
        <f>+'Spritzplan Fläche 2'!BH21</f>
        <v/>
      </c>
      <c r="D47" s="92" t="str">
        <f>+'Spritzplan Fläche 2'!BI21</f>
        <v/>
      </c>
    </row>
    <row r="48" spans="1:4" x14ac:dyDescent="0.25">
      <c r="A48" s="92" t="s">
        <v>93</v>
      </c>
      <c r="B48" s="92" t="str">
        <f>+'Spritzplan Fläche 2'!BG22</f>
        <v/>
      </c>
      <c r="C48" s="92" t="str">
        <f>+'Spritzplan Fläche 2'!BH22</f>
        <v/>
      </c>
      <c r="D48" s="92" t="str">
        <f>+'Spritzplan Fläche 2'!BI22</f>
        <v/>
      </c>
    </row>
    <row r="49" spans="1:4" x14ac:dyDescent="0.25">
      <c r="A49" s="92" t="s">
        <v>93</v>
      </c>
      <c r="B49" s="92" t="str">
        <f>+'Spritzplan Fläche 2'!BG23</f>
        <v/>
      </c>
      <c r="C49" s="92" t="str">
        <f>+'Spritzplan Fläche 2'!BH23</f>
        <v/>
      </c>
      <c r="D49" s="92" t="str">
        <f>+'Spritzplan Fläche 2'!BI23</f>
        <v/>
      </c>
    </row>
    <row r="50" spans="1:4" x14ac:dyDescent="0.25">
      <c r="A50" s="92" t="s">
        <v>93</v>
      </c>
      <c r="B50" s="92" t="str">
        <f>+'Spritzplan Fläche 2'!BG24</f>
        <v/>
      </c>
      <c r="C50" s="92" t="str">
        <f>+'Spritzplan Fläche 2'!BH24</f>
        <v/>
      </c>
      <c r="D50" s="92" t="str">
        <f>+'Spritzplan Fläche 2'!BI24</f>
        <v/>
      </c>
    </row>
    <row r="51" spans="1:4" x14ac:dyDescent="0.25">
      <c r="A51" s="92" t="s">
        <v>93</v>
      </c>
      <c r="B51" s="92" t="str">
        <f>+'Spritzplan Fläche 2'!BG25</f>
        <v/>
      </c>
      <c r="C51" s="92" t="str">
        <f>+'Spritzplan Fläche 2'!BH25</f>
        <v/>
      </c>
      <c r="D51" s="92" t="str">
        <f>+'Spritzplan Fläche 2'!BI25</f>
        <v/>
      </c>
    </row>
    <row r="52" spans="1:4" x14ac:dyDescent="0.25">
      <c r="A52" s="92" t="s">
        <v>93</v>
      </c>
      <c r="B52" s="92" t="str">
        <f>+'Spritzplan Fläche 2'!BG26</f>
        <v/>
      </c>
      <c r="C52" s="92" t="str">
        <f>+'Spritzplan Fläche 2'!BH26</f>
        <v/>
      </c>
      <c r="D52" s="92" t="str">
        <f>+'Spritzplan Fläche 2'!BI26</f>
        <v/>
      </c>
    </row>
    <row r="53" spans="1:4" x14ac:dyDescent="0.25">
      <c r="A53" s="92" t="s">
        <v>93</v>
      </c>
      <c r="B53" s="92" t="str">
        <f>+'Spritzplan Fläche 2'!BG27</f>
        <v/>
      </c>
      <c r="C53" s="92" t="str">
        <f>+'Spritzplan Fläche 2'!BH27</f>
        <v/>
      </c>
      <c r="D53" s="92" t="str">
        <f>+'Spritzplan Fläche 2'!BI27</f>
        <v/>
      </c>
    </row>
    <row r="54" spans="1:4" x14ac:dyDescent="0.25">
      <c r="A54" s="92" t="s">
        <v>93</v>
      </c>
      <c r="B54" s="92" t="str">
        <f>+'Spritzplan Fläche 2'!BG28</f>
        <v/>
      </c>
      <c r="C54" s="92" t="str">
        <f>+'Spritzplan Fläche 2'!BH28</f>
        <v/>
      </c>
      <c r="D54" s="92" t="str">
        <f>+'Spritzplan Fläche 2'!BI28</f>
        <v/>
      </c>
    </row>
    <row r="55" spans="1:4" x14ac:dyDescent="0.25">
      <c r="A55" s="92" t="s">
        <v>93</v>
      </c>
      <c r="B55" s="92" t="str">
        <f>+'Spritzplan Fläche 2'!BG29</f>
        <v/>
      </c>
      <c r="C55" s="92" t="str">
        <f>+'Spritzplan Fläche 2'!BH29</f>
        <v/>
      </c>
      <c r="D55" s="92" t="str">
        <f>+'Spritzplan Fläche 2'!BI29</f>
        <v/>
      </c>
    </row>
    <row r="56" spans="1:4" x14ac:dyDescent="0.25">
      <c r="A56" s="92" t="s">
        <v>93</v>
      </c>
      <c r="B56" s="92" t="str">
        <f>+'Spritzplan Fläche 2'!BG30</f>
        <v/>
      </c>
      <c r="C56" s="92" t="str">
        <f>+'Spritzplan Fläche 2'!BH30</f>
        <v/>
      </c>
      <c r="D56" s="92" t="str">
        <f>+'Spritzplan Fläche 2'!BI30</f>
        <v/>
      </c>
    </row>
    <row r="57" spans="1:4" x14ac:dyDescent="0.25">
      <c r="A57" s="92" t="s">
        <v>93</v>
      </c>
      <c r="B57" s="92" t="str">
        <f>+'Spritzplan Fläche 2'!BG31</f>
        <v/>
      </c>
      <c r="C57" s="92" t="str">
        <f>+'Spritzplan Fläche 2'!BH31</f>
        <v/>
      </c>
      <c r="D57" s="92" t="str">
        <f>+'Spritzplan Fläche 2'!BI31</f>
        <v/>
      </c>
    </row>
    <row r="58" spans="1:4" x14ac:dyDescent="0.25">
      <c r="A58" s="92" t="s">
        <v>93</v>
      </c>
      <c r="B58" s="92" t="str">
        <f>+'Spritzplan Fläche 2'!BG32</f>
        <v/>
      </c>
      <c r="C58" s="92" t="str">
        <f>+'Spritzplan Fläche 2'!BH32</f>
        <v/>
      </c>
      <c r="D58" s="92" t="str">
        <f>+'Spritzplan Fläche 2'!BI32</f>
        <v/>
      </c>
    </row>
    <row r="59" spans="1:4" x14ac:dyDescent="0.25">
      <c r="A59" s="92" t="s">
        <v>93</v>
      </c>
      <c r="B59" s="92" t="str">
        <f>+'Spritzplan Fläche 2'!BG33</f>
        <v/>
      </c>
      <c r="C59" s="92" t="str">
        <f>+'Spritzplan Fläche 2'!BH33</f>
        <v/>
      </c>
      <c r="D59" s="92" t="str">
        <f>+'Spritzplan Fläche 2'!BI33</f>
        <v/>
      </c>
    </row>
    <row r="60" spans="1:4" x14ac:dyDescent="0.25">
      <c r="A60" s="92" t="s">
        <v>93</v>
      </c>
      <c r="B60" s="92" t="str">
        <f>+'Spritzplan Fläche 2'!BG34</f>
        <v/>
      </c>
      <c r="C60" s="92" t="str">
        <f>+'Spritzplan Fläche 2'!BH34</f>
        <v/>
      </c>
      <c r="D60" s="92" t="str">
        <f>+'Spritzplan Fläche 2'!BI34</f>
        <v/>
      </c>
    </row>
    <row r="61" spans="1:4" x14ac:dyDescent="0.25">
      <c r="A61" s="92" t="s">
        <v>93</v>
      </c>
      <c r="B61" s="92" t="str">
        <f>+'Spritzplan Fläche 2'!BG35</f>
        <v/>
      </c>
      <c r="C61" s="92" t="str">
        <f>+'Spritzplan Fläche 2'!BH35</f>
        <v/>
      </c>
      <c r="D61" s="92" t="str">
        <f>+'Spritzplan Fläche 2'!BI35</f>
        <v/>
      </c>
    </row>
    <row r="62" spans="1:4" x14ac:dyDescent="0.25">
      <c r="A62" s="92" t="s">
        <v>93</v>
      </c>
      <c r="B62" s="92" t="str">
        <f>+'Spritzplan Fläche 2'!BG36</f>
        <v/>
      </c>
      <c r="C62" s="92" t="str">
        <f>+'Spritzplan Fläche 2'!BH36</f>
        <v/>
      </c>
      <c r="D62" s="92" t="str">
        <f>+'Spritzplan Fläche 2'!BI36</f>
        <v/>
      </c>
    </row>
    <row r="63" spans="1:4" x14ac:dyDescent="0.25">
      <c r="A63" s="92" t="s">
        <v>93</v>
      </c>
      <c r="B63" s="92" t="str">
        <f>+'Spritzplan Fläche 2'!BG37</f>
        <v/>
      </c>
      <c r="C63" s="92" t="str">
        <f>+'Spritzplan Fläche 2'!BH37</f>
        <v/>
      </c>
      <c r="D63" s="92" t="str">
        <f>+'Spritzplan Fläche 2'!BI37</f>
        <v/>
      </c>
    </row>
    <row r="64" spans="1:4" x14ac:dyDescent="0.25">
      <c r="A64" s="92" t="s">
        <v>93</v>
      </c>
      <c r="B64" s="92" t="str">
        <f>+'Spritzplan Fläche 2'!BG38</f>
        <v/>
      </c>
      <c r="C64" s="92" t="str">
        <f>+'Spritzplan Fläche 2'!BH38</f>
        <v/>
      </c>
      <c r="D64" s="92" t="str">
        <f>+'Spritzplan Fläche 2'!BI38</f>
        <v/>
      </c>
    </row>
    <row r="65" spans="1:4" x14ac:dyDescent="0.25">
      <c r="A65" s="92" t="s">
        <v>93</v>
      </c>
      <c r="B65" s="92" t="str">
        <f>+'Spritzplan Fläche 2'!BG39</f>
        <v/>
      </c>
      <c r="C65" s="92" t="str">
        <f>+'Spritzplan Fläche 2'!BH39</f>
        <v/>
      </c>
      <c r="D65" s="92" t="str">
        <f>+'Spritzplan Fläche 2'!BI39</f>
        <v/>
      </c>
    </row>
    <row r="66" spans="1:4" x14ac:dyDescent="0.25">
      <c r="A66" s="92" t="s">
        <v>93</v>
      </c>
      <c r="B66" s="92" t="str">
        <f>+'Spritzplan Fläche 2'!BG40</f>
        <v/>
      </c>
      <c r="C66" s="92" t="str">
        <f>+'Spritzplan Fläche 2'!BH40</f>
        <v/>
      </c>
      <c r="D66" s="92" t="str">
        <f>+'Spritzplan Fläche 2'!BI40</f>
        <v/>
      </c>
    </row>
    <row r="67" spans="1:4" x14ac:dyDescent="0.25">
      <c r="A67" s="92" t="s">
        <v>93</v>
      </c>
      <c r="B67" s="92" t="str">
        <f>+'Spritzplan Fläche 2'!BG41</f>
        <v/>
      </c>
      <c r="C67" s="92" t="str">
        <f>+'Spritzplan Fläche 2'!BH41</f>
        <v/>
      </c>
      <c r="D67" s="92" t="str">
        <f>+'Spritzplan Fläche 2'!BI41</f>
        <v/>
      </c>
    </row>
    <row r="68" spans="1:4" x14ac:dyDescent="0.25">
      <c r="A68" s="92" t="s">
        <v>93</v>
      </c>
      <c r="B68" s="92" t="str">
        <f>+'Spritzplan Fläche 2'!BG42</f>
        <v/>
      </c>
      <c r="C68" s="92" t="str">
        <f>+'Spritzplan Fläche 2'!BH42</f>
        <v/>
      </c>
      <c r="D68" s="92" t="str">
        <f>+'Spritzplan Fläche 2'!BI42</f>
        <v/>
      </c>
    </row>
    <row r="69" spans="1:4" x14ac:dyDescent="0.25">
      <c r="A69" s="92" t="s">
        <v>93</v>
      </c>
      <c r="B69" s="92" t="str">
        <f>+'Spritzplan Fläche 2'!BG43</f>
        <v/>
      </c>
      <c r="C69" s="92" t="str">
        <f>+'Spritzplan Fläche 2'!BH43</f>
        <v/>
      </c>
      <c r="D69" s="92" t="str">
        <f>+'Spritzplan Fläche 2'!BI43</f>
        <v/>
      </c>
    </row>
    <row r="70" spans="1:4" x14ac:dyDescent="0.25">
      <c r="A70" s="92" t="s">
        <v>93</v>
      </c>
      <c r="B70" s="92" t="str">
        <f>+'Spritzplan Fläche 2'!BG44</f>
        <v/>
      </c>
      <c r="C70" s="92" t="str">
        <f>+'Spritzplan Fläche 2'!BH44</f>
        <v/>
      </c>
      <c r="D70" s="92" t="str">
        <f>+'Spritzplan Fläche 2'!BI44</f>
        <v/>
      </c>
    </row>
    <row r="71" spans="1:4" x14ac:dyDescent="0.25">
      <c r="A71" s="92" t="s">
        <v>93</v>
      </c>
      <c r="B71" s="92" t="str">
        <f>+'Spritzplan Fläche 2'!BG45</f>
        <v/>
      </c>
      <c r="C71" s="92" t="str">
        <f>+'Spritzplan Fläche 2'!BH45</f>
        <v/>
      </c>
      <c r="D71" s="92" t="str">
        <f>+'Spritzplan Fläche 2'!BI45</f>
        <v/>
      </c>
    </row>
    <row r="72" spans="1:4" x14ac:dyDescent="0.25">
      <c r="A72" s="92" t="s">
        <v>93</v>
      </c>
      <c r="B72" s="92" t="str">
        <f>+'Spritzplan Fläche 2'!BG46</f>
        <v/>
      </c>
      <c r="C72" s="92" t="str">
        <f>+'Spritzplan Fläche 2'!BH46</f>
        <v/>
      </c>
      <c r="D72" s="92" t="str">
        <f>+'Spritzplan Fläche 2'!BI46</f>
        <v/>
      </c>
    </row>
    <row r="73" spans="1:4" x14ac:dyDescent="0.25">
      <c r="A73" s="92" t="s">
        <v>93</v>
      </c>
      <c r="B73" s="92" t="str">
        <f>+'Spritzplan Fläche 2'!BG47</f>
        <v/>
      </c>
      <c r="C73" s="92" t="str">
        <f>+'Spritzplan Fläche 2'!BH47</f>
        <v/>
      </c>
      <c r="D73" s="92" t="str">
        <f>+'Spritzplan Fläche 2'!BI47</f>
        <v/>
      </c>
    </row>
    <row r="74" spans="1:4" x14ac:dyDescent="0.25">
      <c r="A74" s="92" t="s">
        <v>93</v>
      </c>
      <c r="B74" s="92" t="str">
        <f>+'Spritzplan Fläche 2'!BG48</f>
        <v/>
      </c>
      <c r="C74" s="92" t="str">
        <f>+'Spritzplan Fläche 2'!BH48</f>
        <v/>
      </c>
      <c r="D74" s="92" t="str">
        <f>+'Spritzplan Fläche 2'!BI48</f>
        <v/>
      </c>
    </row>
    <row r="75" spans="1:4" x14ac:dyDescent="0.25">
      <c r="A75" s="92" t="s">
        <v>93</v>
      </c>
      <c r="B75" s="92" t="str">
        <f>+'Spritzplan Fläche 2'!BG49</f>
        <v/>
      </c>
      <c r="C75" s="92" t="str">
        <f>+'Spritzplan Fläche 2'!BH49</f>
        <v/>
      </c>
      <c r="D75" s="92" t="str">
        <f>+'Spritzplan Fläche 2'!BI49</f>
        <v/>
      </c>
    </row>
    <row r="76" spans="1:4" x14ac:dyDescent="0.25">
      <c r="A76" s="92" t="s">
        <v>93</v>
      </c>
      <c r="B76" s="92" t="str">
        <f>+'Spritzplan Fläche 2'!BG50</f>
        <v/>
      </c>
      <c r="C76" s="92" t="str">
        <f>+'Spritzplan Fläche 2'!BH50</f>
        <v/>
      </c>
      <c r="D76" s="92" t="str">
        <f>+'Spritzplan Fläche 2'!BI50</f>
        <v/>
      </c>
    </row>
    <row r="77" spans="1:4" x14ac:dyDescent="0.25">
      <c r="A77" s="92" t="s">
        <v>93</v>
      </c>
      <c r="B77" s="92" t="str">
        <f>+'Spritzplan Fläche 2'!BG51</f>
        <v/>
      </c>
      <c r="C77" s="92" t="str">
        <f>+'Spritzplan Fläche 2'!BH51</f>
        <v/>
      </c>
      <c r="D77" s="92" t="str">
        <f>+'Spritzplan Fläche 2'!BI51</f>
        <v/>
      </c>
    </row>
    <row r="78" spans="1:4" x14ac:dyDescent="0.25">
      <c r="A78" s="92" t="s">
        <v>93</v>
      </c>
      <c r="B78" s="92" t="str">
        <f>+'Spritzplan Fläche 2'!BG52</f>
        <v/>
      </c>
      <c r="C78" s="92" t="str">
        <f>+'Spritzplan Fläche 2'!BH52</f>
        <v/>
      </c>
      <c r="D78" s="92" t="str">
        <f>+'Spritzplan Fläche 2'!BI52</f>
        <v/>
      </c>
    </row>
    <row r="79" spans="1:4" x14ac:dyDescent="0.25">
      <c r="A79" s="92" t="s">
        <v>93</v>
      </c>
      <c r="B79" s="92" t="str">
        <f>+'Spritzplan Fläche 2'!BG53</f>
        <v/>
      </c>
      <c r="C79" s="92" t="str">
        <f>+'Spritzplan Fläche 2'!BH53</f>
        <v/>
      </c>
      <c r="D79" s="92" t="str">
        <f>+'Spritzplan Fläche 2'!BI53</f>
        <v/>
      </c>
    </row>
    <row r="80" spans="1:4" x14ac:dyDescent="0.25">
      <c r="A80" s="92" t="s">
        <v>93</v>
      </c>
      <c r="B80" s="92" t="str">
        <f>+'Spritzplan Fläche 2'!BG54</f>
        <v/>
      </c>
      <c r="C80" s="92" t="str">
        <f>+'Spritzplan Fläche 2'!BH54</f>
        <v/>
      </c>
      <c r="D80" s="92" t="str">
        <f>+'Spritzplan Fläche 2'!BI54</f>
        <v/>
      </c>
    </row>
    <row r="81" spans="1:4" x14ac:dyDescent="0.25">
      <c r="A81" s="92" t="s">
        <v>93</v>
      </c>
      <c r="B81" s="92" t="str">
        <f>+'Spritzplan Fläche 2'!BG55</f>
        <v/>
      </c>
      <c r="C81" s="92" t="str">
        <f>+'Spritzplan Fläche 2'!BH55</f>
        <v/>
      </c>
      <c r="D81" s="92" t="str">
        <f>+'Spritzplan Fläche 2'!BI55</f>
        <v/>
      </c>
    </row>
    <row r="82" spans="1:4" x14ac:dyDescent="0.25">
      <c r="A82" s="92" t="s">
        <v>94</v>
      </c>
      <c r="B82" s="92" t="str">
        <f>+'Spritzplan Fläche 3'!BG16</f>
        <v/>
      </c>
      <c r="C82" s="92" t="str">
        <f>+'Spritzplan Fläche 3'!BH16</f>
        <v/>
      </c>
      <c r="D82" s="92" t="str">
        <f>+'Spritzplan Fläche 3'!BI16</f>
        <v/>
      </c>
    </row>
    <row r="83" spans="1:4" x14ac:dyDescent="0.25">
      <c r="A83" s="92" t="s">
        <v>94</v>
      </c>
      <c r="B83" s="92" t="str">
        <f>+'Spritzplan Fläche 3'!BG17</f>
        <v/>
      </c>
      <c r="C83" s="92" t="str">
        <f>+'Spritzplan Fläche 3'!BH17</f>
        <v/>
      </c>
      <c r="D83" s="92" t="str">
        <f>+'Spritzplan Fläche 3'!BI17</f>
        <v/>
      </c>
    </row>
    <row r="84" spans="1:4" x14ac:dyDescent="0.25">
      <c r="A84" s="92" t="s">
        <v>94</v>
      </c>
      <c r="B84" s="92" t="str">
        <f>+'Spritzplan Fläche 3'!BG18</f>
        <v/>
      </c>
      <c r="C84" s="92" t="str">
        <f>+'Spritzplan Fläche 3'!BH18</f>
        <v/>
      </c>
      <c r="D84" s="92" t="str">
        <f>+'Spritzplan Fläche 3'!BI18</f>
        <v/>
      </c>
    </row>
    <row r="85" spans="1:4" x14ac:dyDescent="0.25">
      <c r="A85" s="92" t="s">
        <v>94</v>
      </c>
      <c r="B85" s="92" t="str">
        <f>+'Spritzplan Fläche 3'!BG19</f>
        <v/>
      </c>
      <c r="C85" s="92" t="str">
        <f>+'Spritzplan Fläche 3'!BH19</f>
        <v/>
      </c>
      <c r="D85" s="92" t="str">
        <f>+'Spritzplan Fläche 3'!BI19</f>
        <v/>
      </c>
    </row>
    <row r="86" spans="1:4" x14ac:dyDescent="0.25">
      <c r="A86" s="92" t="s">
        <v>94</v>
      </c>
      <c r="B86" s="92" t="str">
        <f>+'Spritzplan Fläche 3'!BG20</f>
        <v/>
      </c>
      <c r="C86" s="92" t="str">
        <f>+'Spritzplan Fläche 3'!BH20</f>
        <v/>
      </c>
      <c r="D86" s="92" t="str">
        <f>+'Spritzplan Fläche 3'!BI20</f>
        <v/>
      </c>
    </row>
    <row r="87" spans="1:4" x14ac:dyDescent="0.25">
      <c r="A87" s="92" t="s">
        <v>94</v>
      </c>
      <c r="B87" s="92" t="str">
        <f>+'Spritzplan Fläche 3'!BG21</f>
        <v/>
      </c>
      <c r="C87" s="92" t="str">
        <f>+'Spritzplan Fläche 3'!BH21</f>
        <v/>
      </c>
      <c r="D87" s="92" t="str">
        <f>+'Spritzplan Fläche 3'!BI21</f>
        <v/>
      </c>
    </row>
    <row r="88" spans="1:4" x14ac:dyDescent="0.25">
      <c r="A88" s="92" t="s">
        <v>94</v>
      </c>
      <c r="B88" s="92" t="str">
        <f>+'Spritzplan Fläche 3'!BG22</f>
        <v/>
      </c>
      <c r="C88" s="92" t="str">
        <f>+'Spritzplan Fläche 3'!BH22</f>
        <v/>
      </c>
      <c r="D88" s="92" t="str">
        <f>+'Spritzplan Fläche 3'!BI22</f>
        <v/>
      </c>
    </row>
    <row r="89" spans="1:4" x14ac:dyDescent="0.25">
      <c r="A89" s="92" t="s">
        <v>94</v>
      </c>
      <c r="B89" s="92" t="str">
        <f>+'Spritzplan Fläche 3'!BG23</f>
        <v/>
      </c>
      <c r="C89" s="92" t="str">
        <f>+'Spritzplan Fläche 3'!BH23</f>
        <v/>
      </c>
      <c r="D89" s="92" t="str">
        <f>+'Spritzplan Fläche 3'!BI23</f>
        <v/>
      </c>
    </row>
    <row r="90" spans="1:4" x14ac:dyDescent="0.25">
      <c r="A90" s="92" t="s">
        <v>94</v>
      </c>
      <c r="B90" s="92" t="str">
        <f>+'Spritzplan Fläche 3'!BG24</f>
        <v/>
      </c>
      <c r="C90" s="92" t="str">
        <f>+'Spritzplan Fläche 3'!BH24</f>
        <v/>
      </c>
      <c r="D90" s="92" t="str">
        <f>+'Spritzplan Fläche 3'!BI24</f>
        <v/>
      </c>
    </row>
    <row r="91" spans="1:4" x14ac:dyDescent="0.25">
      <c r="A91" s="92" t="s">
        <v>94</v>
      </c>
      <c r="B91" s="92" t="str">
        <f>+'Spritzplan Fläche 3'!BG25</f>
        <v/>
      </c>
      <c r="C91" s="92" t="str">
        <f>+'Spritzplan Fläche 3'!BH25</f>
        <v/>
      </c>
      <c r="D91" s="92" t="str">
        <f>+'Spritzplan Fläche 3'!BI25</f>
        <v/>
      </c>
    </row>
    <row r="92" spans="1:4" x14ac:dyDescent="0.25">
      <c r="A92" s="92" t="s">
        <v>94</v>
      </c>
      <c r="B92" s="92" t="str">
        <f>+'Spritzplan Fläche 3'!BG26</f>
        <v/>
      </c>
      <c r="C92" s="92" t="str">
        <f>+'Spritzplan Fläche 3'!BH26</f>
        <v/>
      </c>
      <c r="D92" s="92" t="str">
        <f>+'Spritzplan Fläche 3'!BI26</f>
        <v/>
      </c>
    </row>
    <row r="93" spans="1:4" x14ac:dyDescent="0.25">
      <c r="A93" s="92" t="s">
        <v>94</v>
      </c>
      <c r="B93" s="92" t="str">
        <f>+'Spritzplan Fläche 3'!BG27</f>
        <v/>
      </c>
      <c r="C93" s="92" t="str">
        <f>+'Spritzplan Fläche 3'!BH27</f>
        <v/>
      </c>
      <c r="D93" s="92" t="str">
        <f>+'Spritzplan Fläche 3'!BI27</f>
        <v/>
      </c>
    </row>
    <row r="94" spans="1:4" x14ac:dyDescent="0.25">
      <c r="A94" s="92" t="s">
        <v>94</v>
      </c>
      <c r="B94" s="92" t="str">
        <f>+'Spritzplan Fläche 3'!BG28</f>
        <v/>
      </c>
      <c r="C94" s="92" t="str">
        <f>+'Spritzplan Fläche 3'!BH28</f>
        <v/>
      </c>
      <c r="D94" s="92" t="str">
        <f>+'Spritzplan Fläche 3'!BI28</f>
        <v/>
      </c>
    </row>
    <row r="95" spans="1:4" x14ac:dyDescent="0.25">
      <c r="A95" s="92" t="s">
        <v>94</v>
      </c>
      <c r="B95" s="92" t="str">
        <f>+'Spritzplan Fläche 3'!BG29</f>
        <v/>
      </c>
      <c r="C95" s="92" t="str">
        <f>+'Spritzplan Fläche 3'!BH29</f>
        <v/>
      </c>
      <c r="D95" s="92" t="str">
        <f>+'Spritzplan Fläche 3'!BI29</f>
        <v/>
      </c>
    </row>
    <row r="96" spans="1:4" x14ac:dyDescent="0.25">
      <c r="A96" s="92" t="s">
        <v>94</v>
      </c>
      <c r="B96" s="92" t="str">
        <f>+'Spritzplan Fläche 3'!BG30</f>
        <v/>
      </c>
      <c r="C96" s="92" t="str">
        <f>+'Spritzplan Fläche 3'!BH30</f>
        <v/>
      </c>
      <c r="D96" s="92" t="str">
        <f>+'Spritzplan Fläche 3'!BI30</f>
        <v/>
      </c>
    </row>
    <row r="97" spans="1:4" x14ac:dyDescent="0.25">
      <c r="A97" s="92" t="s">
        <v>94</v>
      </c>
      <c r="B97" s="92" t="str">
        <f>+'Spritzplan Fläche 3'!BG31</f>
        <v/>
      </c>
      <c r="C97" s="92" t="str">
        <f>+'Spritzplan Fläche 3'!BH31</f>
        <v/>
      </c>
      <c r="D97" s="92" t="str">
        <f>+'Spritzplan Fläche 3'!BI31</f>
        <v/>
      </c>
    </row>
    <row r="98" spans="1:4" x14ac:dyDescent="0.25">
      <c r="A98" s="92" t="s">
        <v>94</v>
      </c>
      <c r="B98" s="92" t="str">
        <f>+'Spritzplan Fläche 3'!BG32</f>
        <v/>
      </c>
      <c r="C98" s="92" t="str">
        <f>+'Spritzplan Fläche 3'!BH32</f>
        <v/>
      </c>
      <c r="D98" s="92" t="str">
        <f>+'Spritzplan Fläche 3'!BI32</f>
        <v/>
      </c>
    </row>
    <row r="99" spans="1:4" x14ac:dyDescent="0.25">
      <c r="A99" s="92" t="s">
        <v>94</v>
      </c>
      <c r="B99" s="92" t="str">
        <f>+'Spritzplan Fläche 3'!BG33</f>
        <v/>
      </c>
      <c r="C99" s="92" t="str">
        <f>+'Spritzplan Fläche 3'!BH33</f>
        <v/>
      </c>
      <c r="D99" s="92" t="str">
        <f>+'Spritzplan Fläche 3'!BI33</f>
        <v/>
      </c>
    </row>
    <row r="100" spans="1:4" x14ac:dyDescent="0.25">
      <c r="A100" s="92" t="s">
        <v>94</v>
      </c>
      <c r="B100" s="92" t="str">
        <f>+'Spritzplan Fläche 3'!BG34</f>
        <v/>
      </c>
      <c r="C100" s="92" t="str">
        <f>+'Spritzplan Fläche 3'!BH34</f>
        <v/>
      </c>
      <c r="D100" s="92" t="str">
        <f>+'Spritzplan Fläche 3'!BI34</f>
        <v/>
      </c>
    </row>
    <row r="101" spans="1:4" x14ac:dyDescent="0.25">
      <c r="A101" s="92" t="s">
        <v>94</v>
      </c>
      <c r="B101" s="92" t="str">
        <f>+'Spritzplan Fläche 3'!BG35</f>
        <v/>
      </c>
      <c r="C101" s="92" t="str">
        <f>+'Spritzplan Fläche 3'!BH35</f>
        <v/>
      </c>
      <c r="D101" s="92" t="str">
        <f>+'Spritzplan Fläche 3'!BI35</f>
        <v/>
      </c>
    </row>
    <row r="102" spans="1:4" x14ac:dyDescent="0.25">
      <c r="A102" s="92" t="s">
        <v>94</v>
      </c>
      <c r="B102" s="92" t="str">
        <f>+'Spritzplan Fläche 3'!BG36</f>
        <v/>
      </c>
      <c r="C102" s="92" t="str">
        <f>+'Spritzplan Fläche 3'!BH36</f>
        <v/>
      </c>
      <c r="D102" s="92" t="str">
        <f>+'Spritzplan Fläche 3'!BI36</f>
        <v/>
      </c>
    </row>
    <row r="103" spans="1:4" x14ac:dyDescent="0.25">
      <c r="A103" s="92" t="s">
        <v>94</v>
      </c>
      <c r="B103" s="92" t="str">
        <f>+'Spritzplan Fläche 3'!BG37</f>
        <v/>
      </c>
      <c r="C103" s="92" t="str">
        <f>+'Spritzplan Fläche 3'!BH37</f>
        <v/>
      </c>
      <c r="D103" s="92" t="str">
        <f>+'Spritzplan Fläche 3'!BI37</f>
        <v/>
      </c>
    </row>
    <row r="104" spans="1:4" x14ac:dyDescent="0.25">
      <c r="A104" s="92" t="s">
        <v>94</v>
      </c>
      <c r="B104" s="92" t="str">
        <f>+'Spritzplan Fläche 3'!BG38</f>
        <v/>
      </c>
      <c r="C104" s="92" t="str">
        <f>+'Spritzplan Fläche 3'!BH38</f>
        <v/>
      </c>
      <c r="D104" s="92" t="str">
        <f>+'Spritzplan Fläche 3'!BI38</f>
        <v/>
      </c>
    </row>
    <row r="105" spans="1:4" x14ac:dyDescent="0.25">
      <c r="A105" s="92" t="s">
        <v>94</v>
      </c>
      <c r="B105" s="92" t="str">
        <f>+'Spritzplan Fläche 3'!BG39</f>
        <v/>
      </c>
      <c r="C105" s="92" t="str">
        <f>+'Spritzplan Fläche 3'!BH39</f>
        <v/>
      </c>
      <c r="D105" s="92" t="str">
        <f>+'Spritzplan Fläche 3'!BI39</f>
        <v/>
      </c>
    </row>
    <row r="106" spans="1:4" x14ac:dyDescent="0.25">
      <c r="A106" s="92" t="s">
        <v>94</v>
      </c>
      <c r="B106" s="92" t="str">
        <f>+'Spritzplan Fläche 3'!BG40</f>
        <v/>
      </c>
      <c r="C106" s="92" t="str">
        <f>+'Spritzplan Fläche 3'!BH40</f>
        <v/>
      </c>
      <c r="D106" s="92" t="str">
        <f>+'Spritzplan Fläche 3'!BI40</f>
        <v/>
      </c>
    </row>
    <row r="107" spans="1:4" x14ac:dyDescent="0.25">
      <c r="A107" s="92" t="s">
        <v>94</v>
      </c>
      <c r="B107" s="92" t="str">
        <f>+'Spritzplan Fläche 3'!BG41</f>
        <v/>
      </c>
      <c r="C107" s="92" t="str">
        <f>+'Spritzplan Fläche 3'!BH41</f>
        <v/>
      </c>
      <c r="D107" s="92" t="str">
        <f>+'Spritzplan Fläche 3'!BI41</f>
        <v/>
      </c>
    </row>
    <row r="108" spans="1:4" x14ac:dyDescent="0.25">
      <c r="A108" s="92" t="s">
        <v>94</v>
      </c>
      <c r="B108" s="92" t="str">
        <f>+'Spritzplan Fläche 3'!BG42</f>
        <v/>
      </c>
      <c r="C108" s="92" t="str">
        <f>+'Spritzplan Fläche 3'!BH42</f>
        <v/>
      </c>
      <c r="D108" s="92" t="str">
        <f>+'Spritzplan Fläche 3'!BI42</f>
        <v/>
      </c>
    </row>
    <row r="109" spans="1:4" x14ac:dyDescent="0.25">
      <c r="A109" s="92" t="s">
        <v>94</v>
      </c>
      <c r="B109" s="92" t="str">
        <f>+'Spritzplan Fläche 3'!BG43</f>
        <v/>
      </c>
      <c r="C109" s="92" t="str">
        <f>+'Spritzplan Fläche 3'!BH43</f>
        <v/>
      </c>
      <c r="D109" s="92" t="str">
        <f>+'Spritzplan Fläche 3'!BI43</f>
        <v/>
      </c>
    </row>
    <row r="110" spans="1:4" x14ac:dyDescent="0.25">
      <c r="A110" s="92" t="s">
        <v>94</v>
      </c>
      <c r="B110" s="92" t="str">
        <f>+'Spritzplan Fläche 3'!BG44</f>
        <v/>
      </c>
      <c r="C110" s="92" t="str">
        <f>+'Spritzplan Fläche 3'!BH44</f>
        <v/>
      </c>
      <c r="D110" s="92" t="str">
        <f>+'Spritzplan Fläche 3'!BI44</f>
        <v/>
      </c>
    </row>
    <row r="111" spans="1:4" x14ac:dyDescent="0.25">
      <c r="A111" s="92" t="s">
        <v>94</v>
      </c>
      <c r="B111" s="92" t="str">
        <f>+'Spritzplan Fläche 3'!BG45</f>
        <v/>
      </c>
      <c r="C111" s="92" t="str">
        <f>+'Spritzplan Fläche 3'!BH45</f>
        <v/>
      </c>
      <c r="D111" s="92" t="str">
        <f>+'Spritzplan Fläche 3'!BI45</f>
        <v/>
      </c>
    </row>
    <row r="112" spans="1:4" x14ac:dyDescent="0.25">
      <c r="A112" s="92" t="s">
        <v>94</v>
      </c>
      <c r="B112" s="92" t="str">
        <f>+'Spritzplan Fläche 3'!BG46</f>
        <v/>
      </c>
      <c r="C112" s="92" t="str">
        <f>+'Spritzplan Fläche 3'!BH46</f>
        <v/>
      </c>
      <c r="D112" s="92" t="str">
        <f>+'Spritzplan Fläche 3'!BI46</f>
        <v/>
      </c>
    </row>
    <row r="113" spans="1:4" x14ac:dyDescent="0.25">
      <c r="A113" s="92" t="s">
        <v>94</v>
      </c>
      <c r="B113" s="92" t="str">
        <f>+'Spritzplan Fläche 3'!BG47</f>
        <v/>
      </c>
      <c r="C113" s="92" t="str">
        <f>+'Spritzplan Fläche 3'!BH47</f>
        <v/>
      </c>
      <c r="D113" s="92" t="str">
        <f>+'Spritzplan Fläche 3'!BI47</f>
        <v/>
      </c>
    </row>
    <row r="114" spans="1:4" x14ac:dyDescent="0.25">
      <c r="A114" s="92" t="s">
        <v>94</v>
      </c>
      <c r="B114" s="92" t="str">
        <f>+'Spritzplan Fläche 3'!BG48</f>
        <v/>
      </c>
      <c r="C114" s="92" t="str">
        <f>+'Spritzplan Fläche 3'!BH48</f>
        <v/>
      </c>
      <c r="D114" s="92" t="str">
        <f>+'Spritzplan Fläche 3'!BI48</f>
        <v/>
      </c>
    </row>
    <row r="115" spans="1:4" x14ac:dyDescent="0.25">
      <c r="A115" s="92" t="s">
        <v>94</v>
      </c>
      <c r="B115" s="92" t="str">
        <f>+'Spritzplan Fläche 3'!BG49</f>
        <v/>
      </c>
      <c r="C115" s="92" t="str">
        <f>+'Spritzplan Fläche 3'!BH49</f>
        <v/>
      </c>
      <c r="D115" s="92" t="str">
        <f>+'Spritzplan Fläche 3'!BI49</f>
        <v/>
      </c>
    </row>
    <row r="116" spans="1:4" x14ac:dyDescent="0.25">
      <c r="A116" s="92" t="s">
        <v>94</v>
      </c>
      <c r="B116" s="92" t="str">
        <f>+'Spritzplan Fläche 3'!BG50</f>
        <v/>
      </c>
      <c r="C116" s="92" t="str">
        <f>+'Spritzplan Fläche 3'!BH50</f>
        <v/>
      </c>
      <c r="D116" s="92" t="str">
        <f>+'Spritzplan Fläche 3'!BI50</f>
        <v/>
      </c>
    </row>
    <row r="117" spans="1:4" x14ac:dyDescent="0.25">
      <c r="A117" s="92" t="s">
        <v>94</v>
      </c>
      <c r="B117" s="92" t="str">
        <f>+'Spritzplan Fläche 3'!BG51</f>
        <v/>
      </c>
      <c r="C117" s="92" t="str">
        <f>+'Spritzplan Fläche 3'!BH51</f>
        <v/>
      </c>
      <c r="D117" s="92" t="str">
        <f>+'Spritzplan Fläche 3'!BI51</f>
        <v/>
      </c>
    </row>
    <row r="118" spans="1:4" x14ac:dyDescent="0.25">
      <c r="A118" s="92" t="s">
        <v>94</v>
      </c>
      <c r="B118" s="92" t="str">
        <f>+'Spritzplan Fläche 3'!BG52</f>
        <v/>
      </c>
      <c r="C118" s="92" t="str">
        <f>+'Spritzplan Fläche 3'!BH52</f>
        <v/>
      </c>
      <c r="D118" s="92" t="str">
        <f>+'Spritzplan Fläche 3'!BI52</f>
        <v/>
      </c>
    </row>
    <row r="119" spans="1:4" x14ac:dyDescent="0.25">
      <c r="A119" s="92" t="s">
        <v>94</v>
      </c>
      <c r="B119" s="92" t="str">
        <f>+'Spritzplan Fläche 3'!BG53</f>
        <v/>
      </c>
      <c r="C119" s="92" t="str">
        <f>+'Spritzplan Fläche 3'!BH53</f>
        <v/>
      </c>
      <c r="D119" s="92" t="str">
        <f>+'Spritzplan Fläche 3'!BI53</f>
        <v/>
      </c>
    </row>
    <row r="120" spans="1:4" x14ac:dyDescent="0.25">
      <c r="A120" s="92" t="s">
        <v>94</v>
      </c>
      <c r="B120" s="92" t="str">
        <f>+'Spritzplan Fläche 3'!BG54</f>
        <v/>
      </c>
      <c r="C120" s="92" t="str">
        <f>+'Spritzplan Fläche 3'!BH54</f>
        <v/>
      </c>
      <c r="D120" s="92" t="str">
        <f>+'Spritzplan Fläche 3'!BI54</f>
        <v/>
      </c>
    </row>
    <row r="121" spans="1:4" x14ac:dyDescent="0.25">
      <c r="A121" s="92" t="s">
        <v>94</v>
      </c>
      <c r="B121" s="92" t="str">
        <f>+'Spritzplan Fläche 3'!BG55</f>
        <v/>
      </c>
      <c r="C121" s="92" t="str">
        <f>+'Spritzplan Fläche 3'!BH55</f>
        <v/>
      </c>
      <c r="D121" s="92" t="str">
        <f>+'Spritzplan Fläche 3'!BI55</f>
        <v/>
      </c>
    </row>
    <row r="122" spans="1:4" x14ac:dyDescent="0.25">
      <c r="A122" s="92" t="s">
        <v>95</v>
      </c>
      <c r="B122" s="92" t="str">
        <f>+'Spritzplan Fläche 4'!BG16</f>
        <v/>
      </c>
      <c r="C122" s="92" t="str">
        <f>+'Spritzplan Fläche 4'!BH16</f>
        <v/>
      </c>
      <c r="D122" s="92" t="str">
        <f>+'Spritzplan Fläche 4'!BI16</f>
        <v/>
      </c>
    </row>
    <row r="123" spans="1:4" x14ac:dyDescent="0.25">
      <c r="A123" s="92" t="s">
        <v>95</v>
      </c>
      <c r="B123" s="92" t="str">
        <f>+'Spritzplan Fläche 4'!BG17</f>
        <v/>
      </c>
      <c r="C123" s="92" t="str">
        <f>+'Spritzplan Fläche 4'!BH17</f>
        <v/>
      </c>
      <c r="D123" s="92" t="str">
        <f>+'Spritzplan Fläche 4'!BI17</f>
        <v/>
      </c>
    </row>
    <row r="124" spans="1:4" x14ac:dyDescent="0.25">
      <c r="A124" s="92" t="s">
        <v>95</v>
      </c>
      <c r="B124" s="92" t="str">
        <f>+'Spritzplan Fläche 4'!BG18</f>
        <v/>
      </c>
      <c r="C124" s="92" t="str">
        <f>+'Spritzplan Fläche 4'!BH18</f>
        <v/>
      </c>
      <c r="D124" s="92" t="str">
        <f>+'Spritzplan Fläche 4'!BI18</f>
        <v/>
      </c>
    </row>
    <row r="125" spans="1:4" x14ac:dyDescent="0.25">
      <c r="A125" s="92" t="s">
        <v>95</v>
      </c>
      <c r="B125" s="92" t="str">
        <f>+'Spritzplan Fläche 4'!BG19</f>
        <v/>
      </c>
      <c r="C125" s="92" t="str">
        <f>+'Spritzplan Fläche 4'!BH19</f>
        <v/>
      </c>
      <c r="D125" s="92" t="str">
        <f>+'Spritzplan Fläche 4'!BI19</f>
        <v/>
      </c>
    </row>
    <row r="126" spans="1:4" x14ac:dyDescent="0.25">
      <c r="A126" s="92" t="s">
        <v>95</v>
      </c>
      <c r="B126" s="92" t="str">
        <f>+'Spritzplan Fläche 4'!BG20</f>
        <v/>
      </c>
      <c r="C126" s="92" t="str">
        <f>+'Spritzplan Fläche 4'!BH20</f>
        <v/>
      </c>
      <c r="D126" s="92" t="str">
        <f>+'Spritzplan Fläche 4'!BI20</f>
        <v/>
      </c>
    </row>
    <row r="127" spans="1:4" x14ac:dyDescent="0.25">
      <c r="A127" s="92" t="s">
        <v>95</v>
      </c>
      <c r="B127" s="92" t="str">
        <f>+'Spritzplan Fläche 4'!BG21</f>
        <v/>
      </c>
      <c r="C127" s="92" t="str">
        <f>+'Spritzplan Fläche 4'!BH21</f>
        <v/>
      </c>
      <c r="D127" s="92" t="str">
        <f>+'Spritzplan Fläche 4'!BI21</f>
        <v/>
      </c>
    </row>
    <row r="128" spans="1:4" x14ac:dyDescent="0.25">
      <c r="A128" s="92" t="s">
        <v>95</v>
      </c>
      <c r="B128" s="92" t="str">
        <f>+'Spritzplan Fläche 4'!BG22</f>
        <v/>
      </c>
      <c r="C128" s="92" t="str">
        <f>+'Spritzplan Fläche 4'!BH22</f>
        <v/>
      </c>
      <c r="D128" s="92" t="str">
        <f>+'Spritzplan Fläche 4'!BI22</f>
        <v/>
      </c>
    </row>
    <row r="129" spans="1:4" x14ac:dyDescent="0.25">
      <c r="A129" s="92" t="s">
        <v>95</v>
      </c>
      <c r="B129" s="92" t="str">
        <f>+'Spritzplan Fläche 4'!BG23</f>
        <v/>
      </c>
      <c r="C129" s="92" t="str">
        <f>+'Spritzplan Fläche 4'!BH23</f>
        <v/>
      </c>
      <c r="D129" s="92" t="str">
        <f>+'Spritzplan Fläche 4'!BI23</f>
        <v/>
      </c>
    </row>
    <row r="130" spans="1:4" x14ac:dyDescent="0.25">
      <c r="A130" s="92" t="s">
        <v>95</v>
      </c>
      <c r="B130" s="92" t="str">
        <f>+'Spritzplan Fläche 4'!BG24</f>
        <v/>
      </c>
      <c r="C130" s="92" t="str">
        <f>+'Spritzplan Fläche 4'!BH24</f>
        <v/>
      </c>
      <c r="D130" s="92" t="str">
        <f>+'Spritzplan Fläche 4'!BI24</f>
        <v/>
      </c>
    </row>
    <row r="131" spans="1:4" x14ac:dyDescent="0.25">
      <c r="A131" s="92" t="s">
        <v>95</v>
      </c>
      <c r="B131" s="92" t="str">
        <f>+'Spritzplan Fläche 4'!BG25</f>
        <v/>
      </c>
      <c r="C131" s="92" t="str">
        <f>+'Spritzplan Fläche 4'!BH25</f>
        <v/>
      </c>
      <c r="D131" s="92" t="str">
        <f>+'Spritzplan Fläche 4'!BI25</f>
        <v/>
      </c>
    </row>
    <row r="132" spans="1:4" x14ac:dyDescent="0.25">
      <c r="A132" s="92" t="s">
        <v>95</v>
      </c>
      <c r="B132" s="92" t="str">
        <f>+'Spritzplan Fläche 4'!BG26</f>
        <v/>
      </c>
      <c r="C132" s="92" t="str">
        <f>+'Spritzplan Fläche 4'!BH26</f>
        <v/>
      </c>
      <c r="D132" s="92" t="str">
        <f>+'Spritzplan Fläche 4'!BI26</f>
        <v/>
      </c>
    </row>
    <row r="133" spans="1:4" x14ac:dyDescent="0.25">
      <c r="A133" s="92" t="s">
        <v>95</v>
      </c>
      <c r="B133" s="92" t="str">
        <f>+'Spritzplan Fläche 4'!BG27</f>
        <v/>
      </c>
      <c r="C133" s="92" t="str">
        <f>+'Spritzplan Fläche 4'!BH27</f>
        <v/>
      </c>
      <c r="D133" s="92" t="str">
        <f>+'Spritzplan Fläche 4'!BI27</f>
        <v/>
      </c>
    </row>
    <row r="134" spans="1:4" x14ac:dyDescent="0.25">
      <c r="A134" s="92" t="s">
        <v>95</v>
      </c>
      <c r="B134" s="92" t="str">
        <f>+'Spritzplan Fläche 4'!BG28</f>
        <v/>
      </c>
      <c r="C134" s="92" t="str">
        <f>+'Spritzplan Fläche 4'!BH28</f>
        <v/>
      </c>
      <c r="D134" s="92" t="str">
        <f>+'Spritzplan Fläche 4'!BI28</f>
        <v/>
      </c>
    </row>
    <row r="135" spans="1:4" x14ac:dyDescent="0.25">
      <c r="A135" s="92" t="s">
        <v>95</v>
      </c>
      <c r="B135" s="92" t="str">
        <f>+'Spritzplan Fläche 4'!BG29</f>
        <v/>
      </c>
      <c r="C135" s="92" t="str">
        <f>+'Spritzplan Fläche 4'!BH29</f>
        <v/>
      </c>
      <c r="D135" s="92" t="str">
        <f>+'Spritzplan Fläche 4'!BI29</f>
        <v/>
      </c>
    </row>
    <row r="136" spans="1:4" x14ac:dyDescent="0.25">
      <c r="A136" s="92" t="s">
        <v>95</v>
      </c>
      <c r="B136" s="92" t="str">
        <f>+'Spritzplan Fläche 4'!BG30</f>
        <v/>
      </c>
      <c r="C136" s="92" t="str">
        <f>+'Spritzplan Fläche 4'!BH30</f>
        <v/>
      </c>
      <c r="D136" s="92" t="str">
        <f>+'Spritzplan Fläche 4'!BI30</f>
        <v/>
      </c>
    </row>
    <row r="137" spans="1:4" x14ac:dyDescent="0.25">
      <c r="A137" s="92" t="s">
        <v>95</v>
      </c>
      <c r="B137" s="92" t="str">
        <f>+'Spritzplan Fläche 4'!BG31</f>
        <v/>
      </c>
      <c r="C137" s="92" t="str">
        <f>+'Spritzplan Fläche 4'!BH31</f>
        <v/>
      </c>
      <c r="D137" s="92" t="str">
        <f>+'Spritzplan Fläche 4'!BI31</f>
        <v/>
      </c>
    </row>
    <row r="138" spans="1:4" x14ac:dyDescent="0.25">
      <c r="A138" s="92" t="s">
        <v>95</v>
      </c>
      <c r="B138" s="92" t="str">
        <f>+'Spritzplan Fläche 4'!BG32</f>
        <v/>
      </c>
      <c r="C138" s="92" t="str">
        <f>+'Spritzplan Fläche 4'!BH32</f>
        <v/>
      </c>
      <c r="D138" s="92" t="str">
        <f>+'Spritzplan Fläche 4'!BI32</f>
        <v/>
      </c>
    </row>
    <row r="139" spans="1:4" x14ac:dyDescent="0.25">
      <c r="A139" s="92" t="s">
        <v>95</v>
      </c>
      <c r="B139" s="92" t="str">
        <f>+'Spritzplan Fläche 4'!BG33</f>
        <v/>
      </c>
      <c r="C139" s="92" t="str">
        <f>+'Spritzplan Fläche 4'!BH33</f>
        <v/>
      </c>
      <c r="D139" s="92" t="str">
        <f>+'Spritzplan Fläche 4'!BI33</f>
        <v/>
      </c>
    </row>
    <row r="140" spans="1:4" x14ac:dyDescent="0.25">
      <c r="A140" s="92" t="s">
        <v>95</v>
      </c>
      <c r="B140" s="92" t="str">
        <f>+'Spritzplan Fläche 4'!BG34</f>
        <v/>
      </c>
      <c r="C140" s="92" t="str">
        <f>+'Spritzplan Fläche 4'!BH34</f>
        <v/>
      </c>
      <c r="D140" s="92" t="str">
        <f>+'Spritzplan Fläche 4'!BI34</f>
        <v/>
      </c>
    </row>
    <row r="141" spans="1:4" x14ac:dyDescent="0.25">
      <c r="A141" s="92" t="s">
        <v>95</v>
      </c>
      <c r="B141" s="92" t="str">
        <f>+'Spritzplan Fläche 4'!BG35</f>
        <v/>
      </c>
      <c r="C141" s="92" t="str">
        <f>+'Spritzplan Fläche 4'!BH35</f>
        <v/>
      </c>
      <c r="D141" s="92" t="str">
        <f>+'Spritzplan Fläche 4'!BI35</f>
        <v/>
      </c>
    </row>
    <row r="142" spans="1:4" x14ac:dyDescent="0.25">
      <c r="A142" s="92" t="s">
        <v>95</v>
      </c>
      <c r="B142" s="92" t="str">
        <f>+'Spritzplan Fläche 4'!BG36</f>
        <v/>
      </c>
      <c r="C142" s="92" t="str">
        <f>+'Spritzplan Fläche 4'!BH36</f>
        <v/>
      </c>
      <c r="D142" s="92" t="str">
        <f>+'Spritzplan Fläche 4'!BI36</f>
        <v/>
      </c>
    </row>
    <row r="143" spans="1:4" x14ac:dyDescent="0.25">
      <c r="A143" s="92" t="s">
        <v>95</v>
      </c>
      <c r="B143" s="92" t="str">
        <f>+'Spritzplan Fläche 4'!BG37</f>
        <v/>
      </c>
      <c r="C143" s="92" t="str">
        <f>+'Spritzplan Fläche 4'!BH37</f>
        <v/>
      </c>
      <c r="D143" s="92" t="str">
        <f>+'Spritzplan Fläche 4'!BI37</f>
        <v/>
      </c>
    </row>
    <row r="144" spans="1:4" x14ac:dyDescent="0.25">
      <c r="A144" s="92" t="s">
        <v>95</v>
      </c>
      <c r="B144" s="92" t="str">
        <f>+'Spritzplan Fläche 4'!BG38</f>
        <v/>
      </c>
      <c r="C144" s="92" t="str">
        <f>+'Spritzplan Fläche 4'!BH38</f>
        <v/>
      </c>
      <c r="D144" s="92" t="str">
        <f>+'Spritzplan Fläche 4'!BI38</f>
        <v/>
      </c>
    </row>
    <row r="145" spans="1:4" x14ac:dyDescent="0.25">
      <c r="A145" s="92" t="s">
        <v>95</v>
      </c>
      <c r="B145" s="92" t="str">
        <f>+'Spritzplan Fläche 4'!BG39</f>
        <v/>
      </c>
      <c r="C145" s="92" t="str">
        <f>+'Spritzplan Fläche 4'!BH39</f>
        <v/>
      </c>
      <c r="D145" s="92" t="str">
        <f>+'Spritzplan Fläche 4'!BI39</f>
        <v/>
      </c>
    </row>
    <row r="146" spans="1:4" x14ac:dyDescent="0.25">
      <c r="A146" s="92" t="s">
        <v>95</v>
      </c>
      <c r="B146" s="92" t="str">
        <f>+'Spritzplan Fläche 4'!BG40</f>
        <v/>
      </c>
      <c r="C146" s="92" t="str">
        <f>+'Spritzplan Fläche 4'!BH40</f>
        <v/>
      </c>
      <c r="D146" s="92" t="str">
        <f>+'Spritzplan Fläche 4'!BI40</f>
        <v/>
      </c>
    </row>
    <row r="147" spans="1:4" x14ac:dyDescent="0.25">
      <c r="A147" s="92" t="s">
        <v>95</v>
      </c>
      <c r="B147" s="92" t="str">
        <f>+'Spritzplan Fläche 4'!BG41</f>
        <v/>
      </c>
      <c r="C147" s="92" t="str">
        <f>+'Spritzplan Fläche 4'!BH41</f>
        <v/>
      </c>
      <c r="D147" s="92" t="str">
        <f>+'Spritzplan Fläche 4'!BI41</f>
        <v/>
      </c>
    </row>
    <row r="148" spans="1:4" x14ac:dyDescent="0.25">
      <c r="A148" s="92" t="s">
        <v>95</v>
      </c>
      <c r="B148" s="92" t="str">
        <f>+'Spritzplan Fläche 4'!BG42</f>
        <v/>
      </c>
      <c r="C148" s="92" t="str">
        <f>+'Spritzplan Fläche 4'!BH42</f>
        <v/>
      </c>
      <c r="D148" s="92" t="str">
        <f>+'Spritzplan Fläche 4'!BI42</f>
        <v/>
      </c>
    </row>
    <row r="149" spans="1:4" x14ac:dyDescent="0.25">
      <c r="A149" s="92" t="s">
        <v>95</v>
      </c>
      <c r="B149" s="92" t="str">
        <f>+'Spritzplan Fläche 4'!BG43</f>
        <v/>
      </c>
      <c r="C149" s="92" t="str">
        <f>+'Spritzplan Fläche 4'!BH43</f>
        <v/>
      </c>
      <c r="D149" s="92" t="str">
        <f>+'Spritzplan Fläche 4'!BI43</f>
        <v/>
      </c>
    </row>
    <row r="150" spans="1:4" x14ac:dyDescent="0.25">
      <c r="A150" s="92" t="s">
        <v>95</v>
      </c>
      <c r="B150" s="92" t="str">
        <f>+'Spritzplan Fläche 4'!BG44</f>
        <v/>
      </c>
      <c r="C150" s="92" t="str">
        <f>+'Spritzplan Fläche 4'!BH44</f>
        <v/>
      </c>
      <c r="D150" s="92" t="str">
        <f>+'Spritzplan Fläche 4'!BI44</f>
        <v/>
      </c>
    </row>
    <row r="151" spans="1:4" x14ac:dyDescent="0.25">
      <c r="A151" s="92" t="s">
        <v>95</v>
      </c>
      <c r="B151" s="92" t="str">
        <f>+'Spritzplan Fläche 4'!BG45</f>
        <v/>
      </c>
      <c r="C151" s="92" t="str">
        <f>+'Spritzplan Fläche 4'!BH45</f>
        <v/>
      </c>
      <c r="D151" s="92" t="str">
        <f>+'Spritzplan Fläche 4'!BI45</f>
        <v/>
      </c>
    </row>
    <row r="152" spans="1:4" x14ac:dyDescent="0.25">
      <c r="A152" s="92" t="s">
        <v>95</v>
      </c>
      <c r="B152" s="92" t="str">
        <f>+'Spritzplan Fläche 4'!BG46</f>
        <v/>
      </c>
      <c r="C152" s="92" t="str">
        <f>+'Spritzplan Fläche 4'!BH46</f>
        <v/>
      </c>
      <c r="D152" s="92" t="str">
        <f>+'Spritzplan Fläche 4'!BI46</f>
        <v/>
      </c>
    </row>
    <row r="153" spans="1:4" x14ac:dyDescent="0.25">
      <c r="A153" s="92" t="s">
        <v>95</v>
      </c>
      <c r="B153" s="92" t="str">
        <f>+'Spritzplan Fläche 4'!BG47</f>
        <v/>
      </c>
      <c r="C153" s="92" t="str">
        <f>+'Spritzplan Fläche 4'!BH47</f>
        <v/>
      </c>
      <c r="D153" s="92" t="str">
        <f>+'Spritzplan Fläche 4'!BI47</f>
        <v/>
      </c>
    </row>
    <row r="154" spans="1:4" x14ac:dyDescent="0.25">
      <c r="A154" s="92" t="s">
        <v>95</v>
      </c>
      <c r="B154" s="92" t="str">
        <f>+'Spritzplan Fläche 4'!BG48</f>
        <v/>
      </c>
      <c r="C154" s="92" t="str">
        <f>+'Spritzplan Fläche 4'!BH48</f>
        <v/>
      </c>
      <c r="D154" s="92" t="str">
        <f>+'Spritzplan Fläche 4'!BI48</f>
        <v/>
      </c>
    </row>
    <row r="155" spans="1:4" x14ac:dyDescent="0.25">
      <c r="A155" s="92" t="s">
        <v>95</v>
      </c>
      <c r="B155" s="92" t="str">
        <f>+'Spritzplan Fläche 4'!BG49</f>
        <v/>
      </c>
      <c r="C155" s="92" t="str">
        <f>+'Spritzplan Fläche 4'!BH49</f>
        <v/>
      </c>
      <c r="D155" s="92" t="str">
        <f>+'Spritzplan Fläche 4'!BI49</f>
        <v/>
      </c>
    </row>
    <row r="156" spans="1:4" x14ac:dyDescent="0.25">
      <c r="A156" s="92" t="s">
        <v>95</v>
      </c>
      <c r="B156" s="92" t="str">
        <f>+'Spritzplan Fläche 4'!BG50</f>
        <v/>
      </c>
      <c r="C156" s="92" t="str">
        <f>+'Spritzplan Fläche 4'!BH50</f>
        <v/>
      </c>
      <c r="D156" s="92" t="str">
        <f>+'Spritzplan Fläche 4'!BI50</f>
        <v/>
      </c>
    </row>
    <row r="157" spans="1:4" x14ac:dyDescent="0.25">
      <c r="A157" s="92" t="s">
        <v>95</v>
      </c>
      <c r="B157" s="92" t="str">
        <f>+'Spritzplan Fläche 4'!BG51</f>
        <v/>
      </c>
      <c r="C157" s="92" t="str">
        <f>+'Spritzplan Fläche 4'!BH51</f>
        <v/>
      </c>
      <c r="D157" s="92" t="str">
        <f>+'Spritzplan Fläche 4'!BI51</f>
        <v/>
      </c>
    </row>
    <row r="158" spans="1:4" x14ac:dyDescent="0.25">
      <c r="A158" s="92" t="s">
        <v>95</v>
      </c>
      <c r="B158" s="92" t="str">
        <f>+'Spritzplan Fläche 4'!BG52</f>
        <v/>
      </c>
      <c r="C158" s="92" t="str">
        <f>+'Spritzplan Fläche 4'!BH52</f>
        <v/>
      </c>
      <c r="D158" s="92" t="str">
        <f>+'Spritzplan Fläche 4'!BI52</f>
        <v/>
      </c>
    </row>
    <row r="159" spans="1:4" x14ac:dyDescent="0.25">
      <c r="A159" s="92" t="s">
        <v>95</v>
      </c>
      <c r="B159" s="92" t="str">
        <f>+'Spritzplan Fläche 4'!BG53</f>
        <v/>
      </c>
      <c r="C159" s="92" t="str">
        <f>+'Spritzplan Fläche 4'!BH53</f>
        <v/>
      </c>
      <c r="D159" s="92" t="str">
        <f>+'Spritzplan Fläche 4'!BI53</f>
        <v/>
      </c>
    </row>
    <row r="160" spans="1:4" x14ac:dyDescent="0.25">
      <c r="A160" s="92" t="s">
        <v>95</v>
      </c>
      <c r="B160" s="92" t="str">
        <f>+'Spritzplan Fläche 4'!BG54</f>
        <v/>
      </c>
      <c r="C160" s="92" t="str">
        <f>+'Spritzplan Fläche 4'!BH54</f>
        <v/>
      </c>
      <c r="D160" s="92" t="str">
        <f>+'Spritzplan Fläche 4'!BI54</f>
        <v/>
      </c>
    </row>
    <row r="161" spans="1:4" x14ac:dyDescent="0.25">
      <c r="A161" s="92" t="s">
        <v>95</v>
      </c>
      <c r="B161" s="92" t="str">
        <f>+'Spritzplan Fläche 4'!BG55</f>
        <v/>
      </c>
      <c r="C161" s="92" t="str">
        <f>+'Spritzplan Fläche 4'!BH55</f>
        <v/>
      </c>
      <c r="D161" s="92" t="str">
        <f>+'Spritzplan Fläche 4'!BI55</f>
        <v/>
      </c>
    </row>
    <row r="162" spans="1:4" x14ac:dyDescent="0.25">
      <c r="A162" s="92" t="s">
        <v>96</v>
      </c>
      <c r="B162" s="92" t="str">
        <f>+'Spritzplan Fläche 5'!BG16</f>
        <v/>
      </c>
      <c r="C162" s="92" t="str">
        <f>+'Spritzplan Fläche 5'!BH16</f>
        <v/>
      </c>
      <c r="D162" s="92" t="str">
        <f>+'Spritzplan Fläche 5'!BI16</f>
        <v/>
      </c>
    </row>
    <row r="163" spans="1:4" x14ac:dyDescent="0.25">
      <c r="A163" s="92" t="s">
        <v>96</v>
      </c>
      <c r="B163" s="92" t="str">
        <f>+'Spritzplan Fläche 5'!BG17</f>
        <v/>
      </c>
      <c r="C163" s="92" t="str">
        <f>+'Spritzplan Fläche 5'!BH17</f>
        <v/>
      </c>
      <c r="D163" s="92" t="str">
        <f>+'Spritzplan Fläche 5'!BI17</f>
        <v/>
      </c>
    </row>
    <row r="164" spans="1:4" x14ac:dyDescent="0.25">
      <c r="A164" s="92" t="s">
        <v>96</v>
      </c>
      <c r="B164" s="92" t="str">
        <f>+'Spritzplan Fläche 5'!BG18</f>
        <v/>
      </c>
      <c r="C164" s="92" t="str">
        <f>+'Spritzplan Fläche 5'!BH18</f>
        <v/>
      </c>
      <c r="D164" s="92" t="str">
        <f>+'Spritzplan Fläche 5'!BI18</f>
        <v/>
      </c>
    </row>
    <row r="165" spans="1:4" x14ac:dyDescent="0.25">
      <c r="A165" s="92" t="s">
        <v>96</v>
      </c>
      <c r="B165" s="92" t="str">
        <f>+'Spritzplan Fläche 5'!BG19</f>
        <v/>
      </c>
      <c r="C165" s="92" t="str">
        <f>+'Spritzplan Fläche 5'!BH19</f>
        <v/>
      </c>
      <c r="D165" s="92" t="str">
        <f>+'Spritzplan Fläche 5'!BI19</f>
        <v/>
      </c>
    </row>
    <row r="166" spans="1:4" x14ac:dyDescent="0.25">
      <c r="A166" s="92" t="s">
        <v>96</v>
      </c>
      <c r="B166" s="92" t="str">
        <f>+'Spritzplan Fläche 5'!BG20</f>
        <v/>
      </c>
      <c r="C166" s="92" t="str">
        <f>+'Spritzplan Fläche 5'!BH20</f>
        <v/>
      </c>
      <c r="D166" s="92" t="str">
        <f>+'Spritzplan Fläche 5'!BI20</f>
        <v/>
      </c>
    </row>
    <row r="167" spans="1:4" x14ac:dyDescent="0.25">
      <c r="A167" s="92" t="s">
        <v>96</v>
      </c>
      <c r="B167" s="92" t="str">
        <f>+'Spritzplan Fläche 5'!BG21</f>
        <v/>
      </c>
      <c r="C167" s="92" t="str">
        <f>+'Spritzplan Fläche 5'!BH21</f>
        <v/>
      </c>
      <c r="D167" s="92" t="str">
        <f>+'Spritzplan Fläche 5'!BI21</f>
        <v/>
      </c>
    </row>
    <row r="168" spans="1:4" x14ac:dyDescent="0.25">
      <c r="A168" s="92" t="s">
        <v>96</v>
      </c>
      <c r="B168" s="92" t="str">
        <f>+'Spritzplan Fläche 5'!BG22</f>
        <v/>
      </c>
      <c r="C168" s="92" t="str">
        <f>+'Spritzplan Fläche 5'!BH22</f>
        <v/>
      </c>
      <c r="D168" s="92" t="str">
        <f>+'Spritzplan Fläche 5'!BI22</f>
        <v/>
      </c>
    </row>
    <row r="169" spans="1:4" x14ac:dyDescent="0.25">
      <c r="A169" s="92" t="s">
        <v>96</v>
      </c>
      <c r="B169" s="92" t="str">
        <f>+'Spritzplan Fläche 5'!BG23</f>
        <v/>
      </c>
      <c r="C169" s="92" t="str">
        <f>+'Spritzplan Fläche 5'!BH23</f>
        <v/>
      </c>
      <c r="D169" s="92" t="str">
        <f>+'Spritzplan Fläche 5'!BI23</f>
        <v/>
      </c>
    </row>
    <row r="170" spans="1:4" x14ac:dyDescent="0.25">
      <c r="A170" s="92" t="s">
        <v>96</v>
      </c>
      <c r="B170" s="92" t="str">
        <f>+'Spritzplan Fläche 5'!BG24</f>
        <v/>
      </c>
      <c r="C170" s="92" t="str">
        <f>+'Spritzplan Fläche 5'!BH24</f>
        <v/>
      </c>
      <c r="D170" s="92" t="str">
        <f>+'Spritzplan Fläche 5'!BI24</f>
        <v/>
      </c>
    </row>
    <row r="171" spans="1:4" x14ac:dyDescent="0.25">
      <c r="A171" s="92" t="s">
        <v>96</v>
      </c>
      <c r="B171" s="92" t="str">
        <f>+'Spritzplan Fläche 5'!BG25</f>
        <v/>
      </c>
      <c r="C171" s="92" t="str">
        <f>+'Spritzplan Fläche 5'!BH25</f>
        <v/>
      </c>
      <c r="D171" s="92" t="str">
        <f>+'Spritzplan Fläche 5'!BI25</f>
        <v/>
      </c>
    </row>
    <row r="172" spans="1:4" x14ac:dyDescent="0.25">
      <c r="A172" s="92" t="s">
        <v>96</v>
      </c>
      <c r="B172" s="92" t="str">
        <f>+'Spritzplan Fläche 5'!BG26</f>
        <v/>
      </c>
      <c r="C172" s="92" t="str">
        <f>+'Spritzplan Fläche 5'!BH26</f>
        <v/>
      </c>
      <c r="D172" s="92" t="str">
        <f>+'Spritzplan Fläche 5'!BI26</f>
        <v/>
      </c>
    </row>
    <row r="173" spans="1:4" x14ac:dyDescent="0.25">
      <c r="A173" s="92" t="s">
        <v>96</v>
      </c>
      <c r="B173" s="92" t="str">
        <f>+'Spritzplan Fläche 5'!BG27</f>
        <v/>
      </c>
      <c r="C173" s="92" t="str">
        <f>+'Spritzplan Fläche 5'!BH27</f>
        <v/>
      </c>
      <c r="D173" s="92" t="str">
        <f>+'Spritzplan Fläche 5'!BI27</f>
        <v/>
      </c>
    </row>
    <row r="174" spans="1:4" x14ac:dyDescent="0.25">
      <c r="A174" s="92" t="s">
        <v>96</v>
      </c>
      <c r="B174" s="92" t="str">
        <f>+'Spritzplan Fläche 5'!BG28</f>
        <v/>
      </c>
      <c r="C174" s="92" t="str">
        <f>+'Spritzplan Fläche 5'!BH28</f>
        <v/>
      </c>
      <c r="D174" s="92" t="str">
        <f>+'Spritzplan Fläche 5'!BI28</f>
        <v/>
      </c>
    </row>
    <row r="175" spans="1:4" x14ac:dyDescent="0.25">
      <c r="A175" s="92" t="s">
        <v>96</v>
      </c>
      <c r="B175" s="92" t="str">
        <f>+'Spritzplan Fläche 5'!BG29</f>
        <v/>
      </c>
      <c r="C175" s="92" t="str">
        <f>+'Spritzplan Fläche 5'!BH29</f>
        <v/>
      </c>
      <c r="D175" s="92" t="str">
        <f>+'Spritzplan Fläche 5'!BI29</f>
        <v/>
      </c>
    </row>
    <row r="176" spans="1:4" x14ac:dyDescent="0.25">
      <c r="A176" s="92" t="s">
        <v>96</v>
      </c>
      <c r="B176" s="92" t="str">
        <f>+'Spritzplan Fläche 5'!BG30</f>
        <v/>
      </c>
      <c r="C176" s="92" t="str">
        <f>+'Spritzplan Fläche 5'!BH30</f>
        <v/>
      </c>
      <c r="D176" s="92" t="str">
        <f>+'Spritzplan Fläche 5'!BI30</f>
        <v/>
      </c>
    </row>
    <row r="177" spans="1:4" x14ac:dyDescent="0.25">
      <c r="A177" s="92" t="s">
        <v>96</v>
      </c>
      <c r="B177" s="92" t="str">
        <f>+'Spritzplan Fläche 5'!BG31</f>
        <v/>
      </c>
      <c r="C177" s="92" t="str">
        <f>+'Spritzplan Fläche 5'!BH31</f>
        <v/>
      </c>
      <c r="D177" s="92" t="str">
        <f>+'Spritzplan Fläche 5'!BI31</f>
        <v/>
      </c>
    </row>
    <row r="178" spans="1:4" x14ac:dyDescent="0.25">
      <c r="A178" s="92" t="s">
        <v>96</v>
      </c>
      <c r="B178" s="92" t="str">
        <f>+'Spritzplan Fläche 5'!BG32</f>
        <v/>
      </c>
      <c r="C178" s="92" t="str">
        <f>+'Spritzplan Fläche 5'!BH32</f>
        <v/>
      </c>
      <c r="D178" s="92" t="str">
        <f>+'Spritzplan Fläche 5'!BI32</f>
        <v/>
      </c>
    </row>
    <row r="179" spans="1:4" x14ac:dyDescent="0.25">
      <c r="A179" s="92" t="s">
        <v>96</v>
      </c>
      <c r="B179" s="92" t="str">
        <f>+'Spritzplan Fläche 5'!BG33</f>
        <v/>
      </c>
      <c r="C179" s="92" t="str">
        <f>+'Spritzplan Fläche 5'!BH33</f>
        <v/>
      </c>
      <c r="D179" s="92" t="str">
        <f>+'Spritzplan Fläche 5'!BI33</f>
        <v/>
      </c>
    </row>
    <row r="180" spans="1:4" x14ac:dyDescent="0.25">
      <c r="A180" s="92" t="s">
        <v>96</v>
      </c>
      <c r="B180" s="92" t="str">
        <f>+'Spritzplan Fläche 5'!BG34</f>
        <v/>
      </c>
      <c r="C180" s="92" t="str">
        <f>+'Spritzplan Fläche 5'!BH34</f>
        <v/>
      </c>
      <c r="D180" s="92" t="str">
        <f>+'Spritzplan Fläche 5'!BI34</f>
        <v/>
      </c>
    </row>
    <row r="181" spans="1:4" x14ac:dyDescent="0.25">
      <c r="A181" s="92" t="s">
        <v>96</v>
      </c>
      <c r="B181" s="92" t="str">
        <f>+'Spritzplan Fläche 5'!BG35</f>
        <v/>
      </c>
      <c r="C181" s="92" t="str">
        <f>+'Spritzplan Fläche 5'!BH35</f>
        <v/>
      </c>
      <c r="D181" s="92" t="str">
        <f>+'Spritzplan Fläche 5'!BI35</f>
        <v/>
      </c>
    </row>
    <row r="182" spans="1:4" x14ac:dyDescent="0.25">
      <c r="A182" s="92" t="s">
        <v>96</v>
      </c>
      <c r="B182" s="92" t="str">
        <f>+'Spritzplan Fläche 5'!BG36</f>
        <v/>
      </c>
      <c r="C182" s="92" t="str">
        <f>+'Spritzplan Fläche 5'!BH36</f>
        <v/>
      </c>
      <c r="D182" s="92" t="str">
        <f>+'Spritzplan Fläche 5'!BI36</f>
        <v/>
      </c>
    </row>
    <row r="183" spans="1:4" x14ac:dyDescent="0.25">
      <c r="A183" s="92" t="s">
        <v>96</v>
      </c>
      <c r="B183" s="92" t="str">
        <f>+'Spritzplan Fläche 5'!BG37</f>
        <v/>
      </c>
      <c r="C183" s="92" t="str">
        <f>+'Spritzplan Fläche 5'!BH37</f>
        <v/>
      </c>
      <c r="D183" s="92" t="str">
        <f>+'Spritzplan Fläche 5'!BI37</f>
        <v/>
      </c>
    </row>
    <row r="184" spans="1:4" x14ac:dyDescent="0.25">
      <c r="A184" s="92" t="s">
        <v>96</v>
      </c>
      <c r="B184" s="92" t="str">
        <f>+'Spritzplan Fläche 5'!BG38</f>
        <v/>
      </c>
      <c r="C184" s="92" t="str">
        <f>+'Spritzplan Fläche 5'!BH38</f>
        <v/>
      </c>
      <c r="D184" s="92" t="str">
        <f>+'Spritzplan Fläche 5'!BI38</f>
        <v/>
      </c>
    </row>
    <row r="185" spans="1:4" x14ac:dyDescent="0.25">
      <c r="A185" s="92" t="s">
        <v>96</v>
      </c>
      <c r="B185" s="92" t="str">
        <f>+'Spritzplan Fläche 5'!BG39</f>
        <v/>
      </c>
      <c r="C185" s="92" t="str">
        <f>+'Spritzplan Fläche 5'!BH39</f>
        <v/>
      </c>
      <c r="D185" s="92" t="str">
        <f>+'Spritzplan Fläche 5'!BI39</f>
        <v/>
      </c>
    </row>
    <row r="186" spans="1:4" x14ac:dyDescent="0.25">
      <c r="A186" s="92" t="s">
        <v>96</v>
      </c>
      <c r="B186" s="92" t="str">
        <f>+'Spritzplan Fläche 5'!BG40</f>
        <v/>
      </c>
      <c r="C186" s="92" t="str">
        <f>+'Spritzplan Fläche 5'!BH40</f>
        <v/>
      </c>
      <c r="D186" s="92" t="str">
        <f>+'Spritzplan Fläche 5'!BI40</f>
        <v/>
      </c>
    </row>
    <row r="187" spans="1:4" x14ac:dyDescent="0.25">
      <c r="A187" s="92" t="s">
        <v>96</v>
      </c>
      <c r="B187" s="92" t="str">
        <f>+'Spritzplan Fläche 5'!BG41</f>
        <v/>
      </c>
      <c r="C187" s="92" t="str">
        <f>+'Spritzplan Fläche 5'!BH41</f>
        <v/>
      </c>
      <c r="D187" s="92" t="str">
        <f>+'Spritzplan Fläche 5'!BI41</f>
        <v/>
      </c>
    </row>
    <row r="188" spans="1:4" x14ac:dyDescent="0.25">
      <c r="A188" s="92" t="s">
        <v>96</v>
      </c>
      <c r="B188" s="92" t="str">
        <f>+'Spritzplan Fläche 5'!BG42</f>
        <v/>
      </c>
      <c r="C188" s="92" t="str">
        <f>+'Spritzplan Fläche 5'!BH42</f>
        <v/>
      </c>
      <c r="D188" s="92" t="str">
        <f>+'Spritzplan Fläche 5'!BI42</f>
        <v/>
      </c>
    </row>
    <row r="189" spans="1:4" x14ac:dyDescent="0.25">
      <c r="A189" s="92" t="s">
        <v>96</v>
      </c>
      <c r="B189" s="92" t="str">
        <f>+'Spritzplan Fläche 5'!BG43</f>
        <v/>
      </c>
      <c r="C189" s="92" t="str">
        <f>+'Spritzplan Fläche 5'!BH43</f>
        <v/>
      </c>
      <c r="D189" s="92" t="str">
        <f>+'Spritzplan Fläche 5'!BI43</f>
        <v/>
      </c>
    </row>
    <row r="190" spans="1:4" x14ac:dyDescent="0.25">
      <c r="A190" s="92" t="s">
        <v>96</v>
      </c>
      <c r="B190" s="92" t="str">
        <f>+'Spritzplan Fläche 5'!BG44</f>
        <v/>
      </c>
      <c r="C190" s="92" t="str">
        <f>+'Spritzplan Fläche 5'!BH44</f>
        <v/>
      </c>
      <c r="D190" s="92" t="str">
        <f>+'Spritzplan Fläche 5'!BI44</f>
        <v/>
      </c>
    </row>
    <row r="191" spans="1:4" x14ac:dyDescent="0.25">
      <c r="A191" s="92" t="s">
        <v>96</v>
      </c>
      <c r="B191" s="92" t="str">
        <f>+'Spritzplan Fläche 5'!BG45</f>
        <v/>
      </c>
      <c r="C191" s="92" t="str">
        <f>+'Spritzplan Fläche 5'!BH45</f>
        <v/>
      </c>
      <c r="D191" s="92" t="str">
        <f>+'Spritzplan Fläche 5'!BI45</f>
        <v/>
      </c>
    </row>
    <row r="192" spans="1:4" x14ac:dyDescent="0.25">
      <c r="A192" s="92" t="s">
        <v>96</v>
      </c>
      <c r="B192" s="92" t="str">
        <f>+'Spritzplan Fläche 5'!BG46</f>
        <v/>
      </c>
      <c r="C192" s="92" t="str">
        <f>+'Spritzplan Fläche 5'!BH46</f>
        <v/>
      </c>
      <c r="D192" s="92" t="str">
        <f>+'Spritzplan Fläche 5'!BI46</f>
        <v/>
      </c>
    </row>
    <row r="193" spans="1:4" x14ac:dyDescent="0.25">
      <c r="A193" s="92" t="s">
        <v>96</v>
      </c>
      <c r="B193" s="92" t="str">
        <f>+'Spritzplan Fläche 5'!BG47</f>
        <v/>
      </c>
      <c r="C193" s="92" t="str">
        <f>+'Spritzplan Fläche 5'!BH47</f>
        <v/>
      </c>
      <c r="D193" s="92" t="str">
        <f>+'Spritzplan Fläche 5'!BI47</f>
        <v/>
      </c>
    </row>
    <row r="194" spans="1:4" x14ac:dyDescent="0.25">
      <c r="A194" s="92" t="s">
        <v>96</v>
      </c>
      <c r="B194" s="92" t="str">
        <f>+'Spritzplan Fläche 5'!BG48</f>
        <v/>
      </c>
      <c r="C194" s="92" t="str">
        <f>+'Spritzplan Fläche 5'!BH48</f>
        <v/>
      </c>
      <c r="D194" s="92" t="str">
        <f>+'Spritzplan Fläche 5'!BI48</f>
        <v/>
      </c>
    </row>
    <row r="195" spans="1:4" x14ac:dyDescent="0.25">
      <c r="A195" s="92" t="s">
        <v>96</v>
      </c>
      <c r="B195" s="92" t="str">
        <f>+'Spritzplan Fläche 5'!BG49</f>
        <v/>
      </c>
      <c r="C195" s="92" t="str">
        <f>+'Spritzplan Fläche 5'!BH49</f>
        <v/>
      </c>
      <c r="D195" s="92" t="str">
        <f>+'Spritzplan Fläche 5'!BI49</f>
        <v/>
      </c>
    </row>
    <row r="196" spans="1:4" x14ac:dyDescent="0.25">
      <c r="A196" s="92" t="s">
        <v>96</v>
      </c>
      <c r="B196" s="92" t="str">
        <f>+'Spritzplan Fläche 5'!BG50</f>
        <v/>
      </c>
      <c r="C196" s="92" t="str">
        <f>+'Spritzplan Fläche 5'!BH50</f>
        <v/>
      </c>
      <c r="D196" s="92" t="str">
        <f>+'Spritzplan Fläche 5'!BI50</f>
        <v/>
      </c>
    </row>
    <row r="197" spans="1:4" x14ac:dyDescent="0.25">
      <c r="A197" s="92" t="s">
        <v>96</v>
      </c>
      <c r="B197" s="92" t="str">
        <f>+'Spritzplan Fläche 5'!BG51</f>
        <v/>
      </c>
      <c r="C197" s="92" t="str">
        <f>+'Spritzplan Fläche 5'!BH51</f>
        <v/>
      </c>
      <c r="D197" s="92" t="str">
        <f>+'Spritzplan Fläche 5'!BI51</f>
        <v/>
      </c>
    </row>
    <row r="198" spans="1:4" x14ac:dyDescent="0.25">
      <c r="A198" s="92" t="s">
        <v>96</v>
      </c>
      <c r="B198" s="92" t="str">
        <f>+'Spritzplan Fläche 5'!BG52</f>
        <v/>
      </c>
      <c r="C198" s="92" t="str">
        <f>+'Spritzplan Fläche 5'!BH52</f>
        <v/>
      </c>
      <c r="D198" s="92" t="str">
        <f>+'Spritzplan Fläche 5'!BI52</f>
        <v/>
      </c>
    </row>
    <row r="199" spans="1:4" x14ac:dyDescent="0.25">
      <c r="A199" s="92" t="s">
        <v>96</v>
      </c>
      <c r="B199" s="92" t="str">
        <f>+'Spritzplan Fläche 5'!BG53</f>
        <v/>
      </c>
      <c r="C199" s="92" t="str">
        <f>+'Spritzplan Fläche 5'!BH53</f>
        <v/>
      </c>
      <c r="D199" s="92" t="str">
        <f>+'Spritzplan Fläche 5'!BI53</f>
        <v/>
      </c>
    </row>
    <row r="200" spans="1:4" x14ac:dyDescent="0.25">
      <c r="A200" s="92" t="s">
        <v>96</v>
      </c>
      <c r="B200" s="92" t="str">
        <f>+'Spritzplan Fläche 5'!BG54</f>
        <v/>
      </c>
      <c r="C200" s="92" t="str">
        <f>+'Spritzplan Fläche 5'!BH54</f>
        <v/>
      </c>
      <c r="D200" s="92" t="str">
        <f>+'Spritzplan Fläche 5'!BI54</f>
        <v/>
      </c>
    </row>
    <row r="201" spans="1:4" x14ac:dyDescent="0.25">
      <c r="A201" s="92" t="s">
        <v>96</v>
      </c>
      <c r="B201" s="92" t="str">
        <f>+'Spritzplan Fläche 5'!BG55</f>
        <v/>
      </c>
      <c r="C201" s="92" t="str">
        <f>+'Spritzplan Fläche 5'!BH55</f>
        <v/>
      </c>
      <c r="D201" s="92" t="str">
        <f>+'Spritzplan Fläche 5'!BI55</f>
        <v/>
      </c>
    </row>
  </sheetData>
  <sheetProtection algorithmName="SHA-512" hashValue="HY7DHEw2OaYYz5r7ht414SZ6qgrznlsR/rVLwE4arw9P9hNxgb1lBy8YBeRbPOgC3ia1TEiYLLNePmTO9wZgGA==" saltValue="gWa0+W3Gp2ffz5ytzRTGUA==" spinCount="100000" sheet="1" objects="1" scenarios="1"/>
  <phoneticPr fontId="10" type="noConversion"/>
  <pageMargins left="0.7" right="0.7" top="0.78740157499999996" bottom="0.78740157499999996" header="0.3" footer="0.3"/>
  <pageSetup paperSize="9" orientation="portrait"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1D6D6-9368-4D5B-9C04-05C1062B5B7B}">
  <sheetPr codeName="Tabelle9"/>
  <dimension ref="A3:J5"/>
  <sheetViews>
    <sheetView workbookViewId="0">
      <selection activeCell="E11" sqref="E11"/>
    </sheetView>
  </sheetViews>
  <sheetFormatPr defaultColWidth="11" defaultRowHeight="14.3" x14ac:dyDescent="0.25"/>
  <cols>
    <col min="1" max="1" width="17.625" bestFit="1" customWidth="1"/>
    <col min="2" max="2" width="15.5" bestFit="1" customWidth="1"/>
    <col min="3" max="6" width="7.75" bestFit="1" customWidth="1"/>
    <col min="7" max="7" width="11" bestFit="1" customWidth="1"/>
  </cols>
  <sheetData>
    <row r="3" spans="1:10" x14ac:dyDescent="0.25">
      <c r="A3" s="88" t="s">
        <v>102</v>
      </c>
      <c r="B3" s="88" t="s">
        <v>352</v>
      </c>
    </row>
    <row r="4" spans="1:10" x14ac:dyDescent="0.25">
      <c r="A4" s="88" t="s">
        <v>353</v>
      </c>
      <c r="B4" t="s">
        <v>92</v>
      </c>
      <c r="C4" t="s">
        <v>93</v>
      </c>
      <c r="D4" t="s">
        <v>94</v>
      </c>
      <c r="E4" t="s">
        <v>95</v>
      </c>
      <c r="F4" t="s">
        <v>96</v>
      </c>
      <c r="G4" t="s">
        <v>354</v>
      </c>
      <c r="J4" s="131" t="s">
        <v>332</v>
      </c>
    </row>
    <row r="5" spans="1:10" x14ac:dyDescent="0.25">
      <c r="A5" s="40"/>
      <c r="B5" s="89">
        <v>0</v>
      </c>
      <c r="C5" s="89">
        <v>0</v>
      </c>
      <c r="D5" s="89">
        <v>0</v>
      </c>
      <c r="E5" s="89">
        <v>0</v>
      </c>
      <c r="F5" s="89">
        <v>0</v>
      </c>
      <c r="G5" s="89">
        <v>0</v>
      </c>
      <c r="J5" s="131" t="s">
        <v>331</v>
      </c>
    </row>
  </sheetData>
  <sheetProtection pivotTables="0"/>
  <pageMargins left="0.7" right="0.7" top="0.78740157499999996" bottom="0.78740157499999996" header="0.3" footer="0.3"/>
  <pageSetup paperSize="9" orientation="portrait" horizontalDpi="90" verticalDpi="9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0B65E-873A-436F-AD9D-17F1C1D9FC09}">
  <sheetPr codeName="Tabelle7">
    <pageSetUpPr fitToPage="1"/>
  </sheetPr>
  <dimension ref="A1:Z41"/>
  <sheetViews>
    <sheetView showGridLines="0" workbookViewId="0"/>
  </sheetViews>
  <sheetFormatPr defaultColWidth="11.625" defaultRowHeight="16.3" x14ac:dyDescent="0.3"/>
  <cols>
    <col min="1" max="1" width="25.375" style="41" customWidth="1"/>
    <col min="2" max="7" width="15.25" style="41" customWidth="1"/>
    <col min="8" max="8" width="12.625" style="41" customWidth="1"/>
    <col min="9" max="9" width="12.625" style="41" bestFit="1" customWidth="1"/>
    <col min="10" max="10" width="7.25" style="41" customWidth="1"/>
    <col min="11" max="14" width="23" style="41" bestFit="1" customWidth="1"/>
    <col min="15" max="15" width="15.125" style="41" bestFit="1" customWidth="1"/>
    <col min="16" max="16384" width="11.625" style="41"/>
  </cols>
  <sheetData>
    <row r="1" spans="1:26" x14ac:dyDescent="0.3">
      <c r="A1" s="115" t="s">
        <v>83</v>
      </c>
    </row>
    <row r="2" spans="1:26" x14ac:dyDescent="0.3">
      <c r="A2" t="s">
        <v>77</v>
      </c>
    </row>
    <row r="3" spans="1:26" x14ac:dyDescent="0.3">
      <c r="A3" t="str">
        <f>Deckblatt!A4</f>
        <v>Auswahl</v>
      </c>
      <c r="B3"/>
      <c r="C3"/>
      <c r="D3"/>
      <c r="E3"/>
      <c r="F3"/>
      <c r="G3"/>
      <c r="H3"/>
      <c r="I3"/>
      <c r="J3"/>
      <c r="K3"/>
      <c r="L3"/>
      <c r="M3"/>
      <c r="N3"/>
      <c r="O3"/>
      <c r="P3"/>
      <c r="Q3"/>
      <c r="R3" s="2"/>
      <c r="S3" s="2"/>
      <c r="T3" s="2"/>
      <c r="U3" s="2"/>
      <c r="V3" s="2"/>
      <c r="W3" s="2"/>
      <c r="X3" s="2"/>
      <c r="Y3" s="2"/>
      <c r="Z3" s="2"/>
    </row>
    <row r="4" spans="1:26" ht="15.8" customHeight="1" x14ac:dyDescent="0.3">
      <c r="A4" t="str">
        <f>Deckblatt!A7</f>
        <v>Tel.:</v>
      </c>
      <c r="B4"/>
      <c r="C4" s="199" t="s">
        <v>101</v>
      </c>
      <c r="D4" s="199"/>
      <c r="E4" s="199"/>
      <c r="F4" s="199"/>
      <c r="G4"/>
      <c r="H4"/>
      <c r="I4"/>
      <c r="J4"/>
      <c r="K4"/>
      <c r="L4"/>
      <c r="M4"/>
      <c r="N4"/>
      <c r="O4"/>
      <c r="P4"/>
      <c r="Q4"/>
      <c r="R4" s="2"/>
      <c r="S4" s="2"/>
      <c r="T4" s="2"/>
      <c r="U4" s="2"/>
      <c r="V4" s="2"/>
      <c r="W4" s="2"/>
      <c r="X4" s="2"/>
      <c r="Y4" s="2"/>
      <c r="Z4" s="2"/>
    </row>
    <row r="5" spans="1:26" x14ac:dyDescent="0.3">
      <c r="A5" t="str">
        <f>Deckblatt!A8</f>
        <v>Mail:</v>
      </c>
      <c r="B5"/>
      <c r="C5" s="199"/>
      <c r="D5" s="199"/>
      <c r="E5" s="199"/>
      <c r="F5" s="199"/>
      <c r="G5"/>
      <c r="H5"/>
      <c r="I5"/>
      <c r="J5"/>
      <c r="K5"/>
      <c r="L5"/>
      <c r="M5"/>
      <c r="N5"/>
      <c r="O5"/>
      <c r="P5"/>
      <c r="Q5"/>
      <c r="R5" s="2"/>
      <c r="S5" s="2"/>
      <c r="T5" s="2"/>
      <c r="U5" s="2"/>
      <c r="V5" s="2"/>
      <c r="W5" s="2"/>
      <c r="X5" s="2"/>
      <c r="Y5" s="2"/>
      <c r="Z5" s="2"/>
    </row>
    <row r="6" spans="1:26" x14ac:dyDescent="0.3">
      <c r="A6"/>
      <c r="B6"/>
      <c r="C6" s="199"/>
      <c r="D6" s="199"/>
      <c r="E6" s="199"/>
      <c r="F6" s="199"/>
      <c r="G6"/>
      <c r="H6"/>
      <c r="I6"/>
      <c r="J6"/>
      <c r="K6"/>
      <c r="L6"/>
      <c r="M6"/>
      <c r="N6"/>
      <c r="O6"/>
      <c r="P6"/>
      <c r="Q6"/>
      <c r="R6" s="2"/>
      <c r="S6" s="2"/>
      <c r="T6" s="2"/>
      <c r="U6" s="2"/>
      <c r="V6" s="2"/>
      <c r="W6" s="2"/>
      <c r="X6" s="2"/>
      <c r="Y6" s="2"/>
      <c r="Z6" s="2"/>
    </row>
    <row r="7" spans="1:26" x14ac:dyDescent="0.3">
      <c r="A7"/>
      <c r="B7"/>
      <c r="C7"/>
      <c r="D7"/>
      <c r="E7"/>
      <c r="F7"/>
      <c r="G7"/>
      <c r="H7"/>
      <c r="I7"/>
      <c r="J7"/>
      <c r="K7"/>
      <c r="L7"/>
      <c r="M7"/>
      <c r="N7"/>
      <c r="O7"/>
      <c r="P7"/>
      <c r="Q7"/>
      <c r="R7" s="2"/>
      <c r="S7" s="2"/>
      <c r="T7" s="2"/>
      <c r="U7" s="2"/>
      <c r="V7" s="2"/>
      <c r="W7" s="2"/>
      <c r="X7" s="2"/>
      <c r="Y7" s="2"/>
      <c r="Z7" s="2"/>
    </row>
    <row r="8" spans="1:26" x14ac:dyDescent="0.3">
      <c r="B8" s="116" t="s">
        <v>144</v>
      </c>
      <c r="C8" s="104"/>
      <c r="D8" s="104"/>
      <c r="E8" s="104"/>
      <c r="F8" s="104"/>
      <c r="G8" s="104"/>
    </row>
    <row r="9" spans="1:26" ht="17" thickBot="1" x14ac:dyDescent="0.35">
      <c r="A9" s="130" t="s">
        <v>330</v>
      </c>
      <c r="B9" s="116"/>
      <c r="C9" s="104"/>
      <c r="D9" s="104"/>
      <c r="E9" s="104"/>
      <c r="F9" s="104"/>
      <c r="G9" s="104"/>
    </row>
    <row r="10" spans="1:26" s="83" customFormat="1" x14ac:dyDescent="0.25">
      <c r="A10" s="197" t="s">
        <v>5</v>
      </c>
      <c r="B10" s="195" t="s">
        <v>87</v>
      </c>
      <c r="C10" s="105" t="s">
        <v>98</v>
      </c>
      <c r="D10" s="105" t="s">
        <v>98</v>
      </c>
      <c r="E10" s="105" t="s">
        <v>98</v>
      </c>
      <c r="F10" s="105" t="s">
        <v>98</v>
      </c>
      <c r="G10" s="105" t="s">
        <v>98</v>
      </c>
      <c r="H10" s="84" t="s">
        <v>99</v>
      </c>
      <c r="I10" s="193" t="s">
        <v>7</v>
      </c>
    </row>
    <row r="11" spans="1:26" s="83" customFormat="1" ht="17" thickBot="1" x14ac:dyDescent="0.3">
      <c r="A11" s="198"/>
      <c r="B11" s="196"/>
      <c r="C11" s="106">
        <f>+'Spritzplan Fläche 1'!D10</f>
        <v>0</v>
      </c>
      <c r="D11" s="106">
        <f>+'Spritzplan Fläche 2'!D10</f>
        <v>0</v>
      </c>
      <c r="E11" s="106">
        <f>+'Spritzplan Fläche 3'!D10</f>
        <v>0</v>
      </c>
      <c r="F11" s="106">
        <f>+'Spritzplan Fläche 4'!D10</f>
        <v>0</v>
      </c>
      <c r="G11" s="106">
        <f>+'Spritzplan Fläche 5'!D10</f>
        <v>0</v>
      </c>
      <c r="H11" s="85" t="s">
        <v>100</v>
      </c>
      <c r="I11" s="194"/>
    </row>
    <row r="12" spans="1:26" x14ac:dyDescent="0.3">
      <c r="A12" s="42" t="str">
        <f>IF(Bedarfskalkulation!A6="","",Bedarfskalkulation!A6)</f>
        <v/>
      </c>
      <c r="B12" s="65" t="str">
        <f t="shared" ref="B12:B41" si="0">IF(A12="","",VLOOKUP(A12,PSMListe,25,FALSE))</f>
        <v/>
      </c>
      <c r="C12" s="68" t="str">
        <f>IF(A12="","",Bedarfskalkulation!B6)</f>
        <v/>
      </c>
      <c r="D12" s="68" t="str">
        <f>IF(B12="","",Bedarfskalkulation!C6)</f>
        <v/>
      </c>
      <c r="E12" s="68" t="str">
        <f>IF(C12="","",Bedarfskalkulation!D6)</f>
        <v/>
      </c>
      <c r="F12" s="68" t="str">
        <f>IF(D12="","",Bedarfskalkulation!E6)</f>
        <v/>
      </c>
      <c r="G12" s="68" t="str">
        <f>IF(E12="","",Bedarfskalkulation!F6)</f>
        <v/>
      </c>
      <c r="H12" s="107" t="str">
        <f>IF(F12="","",Bedarfskalkulation!G6)</f>
        <v/>
      </c>
      <c r="I12" s="108" t="str">
        <f t="shared" ref="I12:I41" si="1">IF(H12="","",VLOOKUP(A12,PSMListe,27,FALSE))</f>
        <v/>
      </c>
    </row>
    <row r="13" spans="1:26" x14ac:dyDescent="0.3">
      <c r="A13" s="43" t="str">
        <f>IF(Bedarfskalkulation!A7="","",Bedarfskalkulation!A7)</f>
        <v/>
      </c>
      <c r="B13" s="66" t="str">
        <f t="shared" si="0"/>
        <v/>
      </c>
      <c r="C13" s="86" t="str">
        <f>IF(A13="","",Bedarfskalkulation!B7)</f>
        <v/>
      </c>
      <c r="D13" s="86" t="str">
        <f>IF(B13="","",Bedarfskalkulation!C7)</f>
        <v/>
      </c>
      <c r="E13" s="86" t="str">
        <f>IF(C13="","",Bedarfskalkulation!D7)</f>
        <v/>
      </c>
      <c r="F13" s="86" t="str">
        <f>IF(D13="","",Bedarfskalkulation!E7)</f>
        <v/>
      </c>
      <c r="G13" s="86" t="str">
        <f>IF(E13="","",Bedarfskalkulation!F7)</f>
        <v/>
      </c>
      <c r="H13" s="109" t="str">
        <f>IF(F13="","",Bedarfskalkulation!G7)</f>
        <v/>
      </c>
      <c r="I13" s="110" t="str">
        <f t="shared" si="1"/>
        <v/>
      </c>
    </row>
    <row r="14" spans="1:26" x14ac:dyDescent="0.3">
      <c r="A14" s="43" t="str">
        <f>IF(Bedarfskalkulation!A8="","",Bedarfskalkulation!A8)</f>
        <v/>
      </c>
      <c r="B14" s="66" t="str">
        <f t="shared" si="0"/>
        <v/>
      </c>
      <c r="C14" s="86" t="str">
        <f>IF(A14="","",Bedarfskalkulation!B8)</f>
        <v/>
      </c>
      <c r="D14" s="86" t="str">
        <f>IF(B14="","",Bedarfskalkulation!C8)</f>
        <v/>
      </c>
      <c r="E14" s="86" t="str">
        <f>IF(C14="","",Bedarfskalkulation!D8)</f>
        <v/>
      </c>
      <c r="F14" s="86" t="str">
        <f>IF(D14="","",Bedarfskalkulation!E8)</f>
        <v/>
      </c>
      <c r="G14" s="86" t="str">
        <f>IF(E14="","",Bedarfskalkulation!F8)</f>
        <v/>
      </c>
      <c r="H14" s="109" t="str">
        <f>IF(F14="","",Bedarfskalkulation!G8)</f>
        <v/>
      </c>
      <c r="I14" s="110" t="str">
        <f t="shared" si="1"/>
        <v/>
      </c>
    </row>
    <row r="15" spans="1:26" x14ac:dyDescent="0.3">
      <c r="A15" s="43" t="str">
        <f>IF(Bedarfskalkulation!A9="","",Bedarfskalkulation!A9)</f>
        <v/>
      </c>
      <c r="B15" s="66" t="str">
        <f t="shared" si="0"/>
        <v/>
      </c>
      <c r="C15" s="86" t="str">
        <f>IF(A15="","",Bedarfskalkulation!B9)</f>
        <v/>
      </c>
      <c r="D15" s="86" t="str">
        <f>IF(B15="","",Bedarfskalkulation!C9)</f>
        <v/>
      </c>
      <c r="E15" s="86" t="str">
        <f>IF(C15="","",Bedarfskalkulation!D9)</f>
        <v/>
      </c>
      <c r="F15" s="86" t="str">
        <f>IF(D15="","",Bedarfskalkulation!E9)</f>
        <v/>
      </c>
      <c r="G15" s="86" t="str">
        <f>IF(E15="","",Bedarfskalkulation!F9)</f>
        <v/>
      </c>
      <c r="H15" s="109" t="str">
        <f>IF(F15="","",Bedarfskalkulation!G9)</f>
        <v/>
      </c>
      <c r="I15" s="110" t="str">
        <f t="shared" si="1"/>
        <v/>
      </c>
    </row>
    <row r="16" spans="1:26" x14ac:dyDescent="0.3">
      <c r="A16" s="43" t="str">
        <f>IF(Bedarfskalkulation!A10="","",Bedarfskalkulation!A10)</f>
        <v/>
      </c>
      <c r="B16" s="66" t="str">
        <f t="shared" si="0"/>
        <v/>
      </c>
      <c r="C16" s="86" t="str">
        <f>IF(A16="","",Bedarfskalkulation!B10)</f>
        <v/>
      </c>
      <c r="D16" s="86" t="str">
        <f>IF(B16="","",Bedarfskalkulation!C10)</f>
        <v/>
      </c>
      <c r="E16" s="86" t="str">
        <f>IF(C16="","",Bedarfskalkulation!D10)</f>
        <v/>
      </c>
      <c r="F16" s="86" t="str">
        <f>IF(D16="","",Bedarfskalkulation!E10)</f>
        <v/>
      </c>
      <c r="G16" s="86" t="str">
        <f>IF(E16="","",Bedarfskalkulation!F10)</f>
        <v/>
      </c>
      <c r="H16" s="109" t="str">
        <f>IF(F16="","",Bedarfskalkulation!G10)</f>
        <v/>
      </c>
      <c r="I16" s="110" t="str">
        <f t="shared" si="1"/>
        <v/>
      </c>
    </row>
    <row r="17" spans="1:9" x14ac:dyDescent="0.3">
      <c r="A17" s="43" t="str">
        <f>IF(Bedarfskalkulation!A11="","",Bedarfskalkulation!A11)</f>
        <v/>
      </c>
      <c r="B17" s="66" t="str">
        <f t="shared" si="0"/>
        <v/>
      </c>
      <c r="C17" s="86" t="str">
        <f>IF(A17="","",Bedarfskalkulation!B11)</f>
        <v/>
      </c>
      <c r="D17" s="86" t="str">
        <f>IF(B17="","",Bedarfskalkulation!C11)</f>
        <v/>
      </c>
      <c r="E17" s="86" t="str">
        <f>IF(C17="","",Bedarfskalkulation!D11)</f>
        <v/>
      </c>
      <c r="F17" s="86" t="str">
        <f>IF(D17="","",Bedarfskalkulation!E11)</f>
        <v/>
      </c>
      <c r="G17" s="86" t="str">
        <f>IF(E17="","",Bedarfskalkulation!F11)</f>
        <v/>
      </c>
      <c r="H17" s="109" t="str">
        <f>IF(F17="","",Bedarfskalkulation!G11)</f>
        <v/>
      </c>
      <c r="I17" s="110" t="str">
        <f t="shared" si="1"/>
        <v/>
      </c>
    </row>
    <row r="18" spans="1:9" x14ac:dyDescent="0.3">
      <c r="A18" s="43" t="str">
        <f>IF(Bedarfskalkulation!A12="","",Bedarfskalkulation!A12)</f>
        <v/>
      </c>
      <c r="B18" s="66" t="str">
        <f t="shared" si="0"/>
        <v/>
      </c>
      <c r="C18" s="86" t="str">
        <f>IF(A18="","",Bedarfskalkulation!B12)</f>
        <v/>
      </c>
      <c r="D18" s="86" t="str">
        <f>IF(B18="","",Bedarfskalkulation!C12)</f>
        <v/>
      </c>
      <c r="E18" s="86" t="str">
        <f>IF(C18="","",Bedarfskalkulation!D12)</f>
        <v/>
      </c>
      <c r="F18" s="86" t="str">
        <f>IF(D18="","",Bedarfskalkulation!E12)</f>
        <v/>
      </c>
      <c r="G18" s="86" t="str">
        <f>IF(E18="","",Bedarfskalkulation!F12)</f>
        <v/>
      </c>
      <c r="H18" s="109" t="str">
        <f>IF(F18="","",Bedarfskalkulation!G12)</f>
        <v/>
      </c>
      <c r="I18" s="110" t="str">
        <f t="shared" si="1"/>
        <v/>
      </c>
    </row>
    <row r="19" spans="1:9" x14ac:dyDescent="0.3">
      <c r="A19" s="43" t="str">
        <f>IF(Bedarfskalkulation!A13="","",Bedarfskalkulation!A13)</f>
        <v/>
      </c>
      <c r="B19" s="66" t="str">
        <f t="shared" si="0"/>
        <v/>
      </c>
      <c r="C19" s="86" t="str">
        <f>IF(A19="","",Bedarfskalkulation!B13)</f>
        <v/>
      </c>
      <c r="D19" s="86" t="str">
        <f>IF(B19="","",Bedarfskalkulation!C13)</f>
        <v/>
      </c>
      <c r="E19" s="86" t="str">
        <f>IF(C19="","",Bedarfskalkulation!D13)</f>
        <v/>
      </c>
      <c r="F19" s="86" t="str">
        <f>IF(D19="","",Bedarfskalkulation!E13)</f>
        <v/>
      </c>
      <c r="G19" s="86" t="str">
        <f>IF(E19="","",Bedarfskalkulation!F13)</f>
        <v/>
      </c>
      <c r="H19" s="109" t="str">
        <f>IF(F19="","",Bedarfskalkulation!G13)</f>
        <v/>
      </c>
      <c r="I19" s="110" t="str">
        <f t="shared" si="1"/>
        <v/>
      </c>
    </row>
    <row r="20" spans="1:9" x14ac:dyDescent="0.3">
      <c r="A20" s="43" t="str">
        <f>IF(Bedarfskalkulation!A14="","",Bedarfskalkulation!A14)</f>
        <v/>
      </c>
      <c r="B20" s="66" t="str">
        <f t="shared" si="0"/>
        <v/>
      </c>
      <c r="C20" s="86" t="str">
        <f>IF(A20="","",Bedarfskalkulation!B14)</f>
        <v/>
      </c>
      <c r="D20" s="86" t="str">
        <f>IF(B20="","",Bedarfskalkulation!C14)</f>
        <v/>
      </c>
      <c r="E20" s="86" t="str">
        <f>IF(C20="","",Bedarfskalkulation!D14)</f>
        <v/>
      </c>
      <c r="F20" s="86" t="str">
        <f>IF(D20="","",Bedarfskalkulation!E14)</f>
        <v/>
      </c>
      <c r="G20" s="86" t="str">
        <f>IF(E20="","",Bedarfskalkulation!F14)</f>
        <v/>
      </c>
      <c r="H20" s="109" t="str">
        <f>IF(F20="","",Bedarfskalkulation!G14)</f>
        <v/>
      </c>
      <c r="I20" s="110" t="str">
        <f t="shared" si="1"/>
        <v/>
      </c>
    </row>
    <row r="21" spans="1:9" x14ac:dyDescent="0.3">
      <c r="A21" s="43" t="str">
        <f>IF(Bedarfskalkulation!A15="","",Bedarfskalkulation!A15)</f>
        <v/>
      </c>
      <c r="B21" s="66" t="str">
        <f t="shared" si="0"/>
        <v/>
      </c>
      <c r="C21" s="86" t="str">
        <f>IF(A21="","",Bedarfskalkulation!B15)</f>
        <v/>
      </c>
      <c r="D21" s="86" t="str">
        <f>IF(B21="","",Bedarfskalkulation!C15)</f>
        <v/>
      </c>
      <c r="E21" s="86" t="str">
        <f>IF(C21="","",Bedarfskalkulation!D15)</f>
        <v/>
      </c>
      <c r="F21" s="86" t="str">
        <f>IF(D21="","",Bedarfskalkulation!E15)</f>
        <v/>
      </c>
      <c r="G21" s="86" t="str">
        <f>IF(E21="","",Bedarfskalkulation!F15)</f>
        <v/>
      </c>
      <c r="H21" s="109" t="str">
        <f>IF(F21="","",Bedarfskalkulation!G15)</f>
        <v/>
      </c>
      <c r="I21" s="110" t="str">
        <f t="shared" si="1"/>
        <v/>
      </c>
    </row>
    <row r="22" spans="1:9" x14ac:dyDescent="0.3">
      <c r="A22" s="43" t="str">
        <f>IF(Bedarfskalkulation!A16="","",Bedarfskalkulation!A16)</f>
        <v/>
      </c>
      <c r="B22" s="66" t="str">
        <f t="shared" si="0"/>
        <v/>
      </c>
      <c r="C22" s="86" t="str">
        <f>IF(A22="","",Bedarfskalkulation!B16)</f>
        <v/>
      </c>
      <c r="D22" s="86" t="str">
        <f>IF(B22="","",Bedarfskalkulation!C16)</f>
        <v/>
      </c>
      <c r="E22" s="86" t="str">
        <f>IF(C22="","",Bedarfskalkulation!D16)</f>
        <v/>
      </c>
      <c r="F22" s="86" t="str">
        <f>IF(D22="","",Bedarfskalkulation!E16)</f>
        <v/>
      </c>
      <c r="G22" s="86" t="str">
        <f>IF(E22="","",Bedarfskalkulation!F16)</f>
        <v/>
      </c>
      <c r="H22" s="109" t="str">
        <f>IF(F22="","",Bedarfskalkulation!G16)</f>
        <v/>
      </c>
      <c r="I22" s="110" t="str">
        <f t="shared" si="1"/>
        <v/>
      </c>
    </row>
    <row r="23" spans="1:9" x14ac:dyDescent="0.3">
      <c r="A23" s="43" t="str">
        <f>IF(Bedarfskalkulation!A17="","",Bedarfskalkulation!A17)</f>
        <v/>
      </c>
      <c r="B23" s="66" t="str">
        <f t="shared" si="0"/>
        <v/>
      </c>
      <c r="C23" s="86" t="str">
        <f>IF(A23="","",Bedarfskalkulation!B17)</f>
        <v/>
      </c>
      <c r="D23" s="86" t="str">
        <f>IF(B23="","",Bedarfskalkulation!C17)</f>
        <v/>
      </c>
      <c r="E23" s="86" t="str">
        <f>IF(C23="","",Bedarfskalkulation!D17)</f>
        <v/>
      </c>
      <c r="F23" s="86" t="str">
        <f>IF(D23="","",Bedarfskalkulation!E17)</f>
        <v/>
      </c>
      <c r="G23" s="86" t="str">
        <f>IF(E23="","",Bedarfskalkulation!F17)</f>
        <v/>
      </c>
      <c r="H23" s="109" t="str">
        <f>IF(F23="","",Bedarfskalkulation!G17)</f>
        <v/>
      </c>
      <c r="I23" s="110" t="str">
        <f t="shared" si="1"/>
        <v/>
      </c>
    </row>
    <row r="24" spans="1:9" x14ac:dyDescent="0.3">
      <c r="A24" s="43" t="str">
        <f>IF(Bedarfskalkulation!A18="","",Bedarfskalkulation!A18)</f>
        <v/>
      </c>
      <c r="B24" s="66" t="str">
        <f t="shared" si="0"/>
        <v/>
      </c>
      <c r="C24" s="86" t="str">
        <f>IF(A24="","",Bedarfskalkulation!B18)</f>
        <v/>
      </c>
      <c r="D24" s="86" t="str">
        <f>IF(B24="","",Bedarfskalkulation!C18)</f>
        <v/>
      </c>
      <c r="E24" s="86" t="str">
        <f>IF(C24="","",Bedarfskalkulation!D18)</f>
        <v/>
      </c>
      <c r="F24" s="86" t="str">
        <f>IF(D24="","",Bedarfskalkulation!E18)</f>
        <v/>
      </c>
      <c r="G24" s="86" t="str">
        <f>IF(E24="","",Bedarfskalkulation!F18)</f>
        <v/>
      </c>
      <c r="H24" s="109" t="str">
        <f>IF(F24="","",Bedarfskalkulation!G18)</f>
        <v/>
      </c>
      <c r="I24" s="110" t="str">
        <f t="shared" si="1"/>
        <v/>
      </c>
    </row>
    <row r="25" spans="1:9" x14ac:dyDescent="0.3">
      <c r="A25" s="43" t="str">
        <f>IF(Bedarfskalkulation!A19="","",Bedarfskalkulation!A19)</f>
        <v/>
      </c>
      <c r="B25" s="66" t="str">
        <f t="shared" si="0"/>
        <v/>
      </c>
      <c r="C25" s="86" t="str">
        <f>IF(A25="","",Bedarfskalkulation!B19)</f>
        <v/>
      </c>
      <c r="D25" s="86" t="str">
        <f>IF(B25="","",Bedarfskalkulation!C19)</f>
        <v/>
      </c>
      <c r="E25" s="86" t="str">
        <f>IF(C25="","",Bedarfskalkulation!D19)</f>
        <v/>
      </c>
      <c r="F25" s="86" t="str">
        <f>IF(D25="","",Bedarfskalkulation!E19)</f>
        <v/>
      </c>
      <c r="G25" s="86" t="str">
        <f>IF(E25="","",Bedarfskalkulation!F19)</f>
        <v/>
      </c>
      <c r="H25" s="109" t="str">
        <f>IF(F25="","",Bedarfskalkulation!G19)</f>
        <v/>
      </c>
      <c r="I25" s="110" t="str">
        <f t="shared" si="1"/>
        <v/>
      </c>
    </row>
    <row r="26" spans="1:9" x14ac:dyDescent="0.3">
      <c r="A26" s="43" t="str">
        <f>IF(Bedarfskalkulation!A20="","",Bedarfskalkulation!A20)</f>
        <v/>
      </c>
      <c r="B26" s="66" t="str">
        <f t="shared" si="0"/>
        <v/>
      </c>
      <c r="C26" s="86" t="str">
        <f>IF(A26="","",Bedarfskalkulation!B20)</f>
        <v/>
      </c>
      <c r="D26" s="86" t="str">
        <f>IF(B26="","",Bedarfskalkulation!C20)</f>
        <v/>
      </c>
      <c r="E26" s="86" t="str">
        <f>IF(C26="","",Bedarfskalkulation!D20)</f>
        <v/>
      </c>
      <c r="F26" s="86" t="str">
        <f>IF(D26="","",Bedarfskalkulation!E20)</f>
        <v/>
      </c>
      <c r="G26" s="86" t="str">
        <f>IF(E26="","",Bedarfskalkulation!F20)</f>
        <v/>
      </c>
      <c r="H26" s="109" t="str">
        <f>IF(F26="","",Bedarfskalkulation!G20)</f>
        <v/>
      </c>
      <c r="I26" s="110" t="str">
        <f t="shared" si="1"/>
        <v/>
      </c>
    </row>
    <row r="27" spans="1:9" x14ac:dyDescent="0.3">
      <c r="A27" s="43" t="str">
        <f>IF(Bedarfskalkulation!A21="","",Bedarfskalkulation!A21)</f>
        <v/>
      </c>
      <c r="B27" s="66" t="str">
        <f t="shared" si="0"/>
        <v/>
      </c>
      <c r="C27" s="86" t="str">
        <f>IF(A27="","",Bedarfskalkulation!B21)</f>
        <v/>
      </c>
      <c r="D27" s="86" t="str">
        <f>IF(B27="","",Bedarfskalkulation!C21)</f>
        <v/>
      </c>
      <c r="E27" s="86" t="str">
        <f>IF(C27="","",Bedarfskalkulation!D21)</f>
        <v/>
      </c>
      <c r="F27" s="86" t="str">
        <f>IF(D27="","",Bedarfskalkulation!E21)</f>
        <v/>
      </c>
      <c r="G27" s="86" t="str">
        <f>IF(E27="","",Bedarfskalkulation!F21)</f>
        <v/>
      </c>
      <c r="H27" s="109" t="str">
        <f>IF(F27="","",Bedarfskalkulation!G21)</f>
        <v/>
      </c>
      <c r="I27" s="110" t="str">
        <f t="shared" si="1"/>
        <v/>
      </c>
    </row>
    <row r="28" spans="1:9" x14ac:dyDescent="0.3">
      <c r="A28" s="43" t="str">
        <f>IF(Bedarfskalkulation!A22="","",Bedarfskalkulation!A22)</f>
        <v/>
      </c>
      <c r="B28" s="66" t="str">
        <f t="shared" si="0"/>
        <v/>
      </c>
      <c r="C28" s="86" t="str">
        <f>IF(A28="","",Bedarfskalkulation!B22)</f>
        <v/>
      </c>
      <c r="D28" s="86" t="str">
        <f>IF(B28="","",Bedarfskalkulation!C22)</f>
        <v/>
      </c>
      <c r="E28" s="86" t="str">
        <f>IF(C28="","",Bedarfskalkulation!D22)</f>
        <v/>
      </c>
      <c r="F28" s="86" t="str">
        <f>IF(D28="","",Bedarfskalkulation!E22)</f>
        <v/>
      </c>
      <c r="G28" s="86" t="str">
        <f>IF(E28="","",Bedarfskalkulation!F22)</f>
        <v/>
      </c>
      <c r="H28" s="109" t="str">
        <f>IF(F28="","",Bedarfskalkulation!G22)</f>
        <v/>
      </c>
      <c r="I28" s="110" t="str">
        <f t="shared" si="1"/>
        <v/>
      </c>
    </row>
    <row r="29" spans="1:9" x14ac:dyDescent="0.3">
      <c r="A29" s="43" t="str">
        <f>IF(Bedarfskalkulation!A23="","",Bedarfskalkulation!A23)</f>
        <v/>
      </c>
      <c r="B29" s="66" t="str">
        <f t="shared" si="0"/>
        <v/>
      </c>
      <c r="C29" s="86" t="str">
        <f>IF(A29="","",Bedarfskalkulation!B23)</f>
        <v/>
      </c>
      <c r="D29" s="86" t="str">
        <f>IF(B29="","",Bedarfskalkulation!C23)</f>
        <v/>
      </c>
      <c r="E29" s="86" t="str">
        <f>IF(C29="","",Bedarfskalkulation!D23)</f>
        <v/>
      </c>
      <c r="F29" s="86" t="str">
        <f>IF(D29="","",Bedarfskalkulation!E23)</f>
        <v/>
      </c>
      <c r="G29" s="86" t="str">
        <f>IF(E29="","",Bedarfskalkulation!F23)</f>
        <v/>
      </c>
      <c r="H29" s="109" t="str">
        <f>IF(F29="","",Bedarfskalkulation!G23)</f>
        <v/>
      </c>
      <c r="I29" s="110" t="str">
        <f t="shared" si="1"/>
        <v/>
      </c>
    </row>
    <row r="30" spans="1:9" x14ac:dyDescent="0.3">
      <c r="A30" s="43" t="str">
        <f>IF(Bedarfskalkulation!A24="","",Bedarfskalkulation!A24)</f>
        <v/>
      </c>
      <c r="B30" s="66" t="str">
        <f t="shared" si="0"/>
        <v/>
      </c>
      <c r="C30" s="86" t="str">
        <f>IF(A30="","",Bedarfskalkulation!B24)</f>
        <v/>
      </c>
      <c r="D30" s="86" t="str">
        <f>IF(B30="","",Bedarfskalkulation!C24)</f>
        <v/>
      </c>
      <c r="E30" s="86" t="str">
        <f>IF(C30="","",Bedarfskalkulation!D24)</f>
        <v/>
      </c>
      <c r="F30" s="86" t="str">
        <f>IF(D30="","",Bedarfskalkulation!E24)</f>
        <v/>
      </c>
      <c r="G30" s="86" t="str">
        <f>IF(E30="","",Bedarfskalkulation!F24)</f>
        <v/>
      </c>
      <c r="H30" s="109" t="str">
        <f>IF(F30="","",Bedarfskalkulation!G24)</f>
        <v/>
      </c>
      <c r="I30" s="110" t="str">
        <f t="shared" si="1"/>
        <v/>
      </c>
    </row>
    <row r="31" spans="1:9" x14ac:dyDescent="0.3">
      <c r="A31" s="43" t="str">
        <f>IF(Bedarfskalkulation!A25="","",Bedarfskalkulation!A25)</f>
        <v/>
      </c>
      <c r="B31" s="66" t="str">
        <f t="shared" si="0"/>
        <v/>
      </c>
      <c r="C31" s="86" t="str">
        <f>IF(A31="","",Bedarfskalkulation!B25)</f>
        <v/>
      </c>
      <c r="D31" s="86" t="str">
        <f>IF(B31="","",Bedarfskalkulation!C25)</f>
        <v/>
      </c>
      <c r="E31" s="86" t="str">
        <f>IF(C31="","",Bedarfskalkulation!D25)</f>
        <v/>
      </c>
      <c r="F31" s="86" t="str">
        <f>IF(D31="","",Bedarfskalkulation!E25)</f>
        <v/>
      </c>
      <c r="G31" s="86" t="str">
        <f>IF(E31="","",Bedarfskalkulation!F25)</f>
        <v/>
      </c>
      <c r="H31" s="109" t="str">
        <f>IF(F31="","",Bedarfskalkulation!G25)</f>
        <v/>
      </c>
      <c r="I31" s="110" t="str">
        <f t="shared" si="1"/>
        <v/>
      </c>
    </row>
    <row r="32" spans="1:9" x14ac:dyDescent="0.3">
      <c r="A32" s="43" t="str">
        <f>IF(Bedarfskalkulation!A26="","",Bedarfskalkulation!A26)</f>
        <v/>
      </c>
      <c r="B32" s="66" t="str">
        <f t="shared" si="0"/>
        <v/>
      </c>
      <c r="C32" s="86" t="str">
        <f>IF(A32="","",Bedarfskalkulation!B26)</f>
        <v/>
      </c>
      <c r="D32" s="86" t="str">
        <f>IF(B32="","",Bedarfskalkulation!C26)</f>
        <v/>
      </c>
      <c r="E32" s="86" t="str">
        <f>IF(C32="","",Bedarfskalkulation!D26)</f>
        <v/>
      </c>
      <c r="F32" s="86" t="str">
        <f>IF(D32="","",Bedarfskalkulation!E26)</f>
        <v/>
      </c>
      <c r="G32" s="86" t="str">
        <f>IF(E32="","",Bedarfskalkulation!F26)</f>
        <v/>
      </c>
      <c r="H32" s="109" t="str">
        <f>IF(F32="","",Bedarfskalkulation!G26)</f>
        <v/>
      </c>
      <c r="I32" s="110" t="str">
        <f t="shared" si="1"/>
        <v/>
      </c>
    </row>
    <row r="33" spans="1:9" x14ac:dyDescent="0.3">
      <c r="A33" s="43" t="str">
        <f>IF(Bedarfskalkulation!A27="","",Bedarfskalkulation!A27)</f>
        <v/>
      </c>
      <c r="B33" s="66" t="str">
        <f t="shared" si="0"/>
        <v/>
      </c>
      <c r="C33" s="86" t="str">
        <f>IF(A33="","",Bedarfskalkulation!B27)</f>
        <v/>
      </c>
      <c r="D33" s="86" t="str">
        <f>IF(B33="","",Bedarfskalkulation!C27)</f>
        <v/>
      </c>
      <c r="E33" s="86" t="str">
        <f>IF(C33="","",Bedarfskalkulation!D27)</f>
        <v/>
      </c>
      <c r="F33" s="86" t="str">
        <f>IF(D33="","",Bedarfskalkulation!E27)</f>
        <v/>
      </c>
      <c r="G33" s="86" t="str">
        <f>IF(E33="","",Bedarfskalkulation!F27)</f>
        <v/>
      </c>
      <c r="H33" s="109" t="str">
        <f>IF(F33="","",Bedarfskalkulation!G27)</f>
        <v/>
      </c>
      <c r="I33" s="110" t="str">
        <f t="shared" si="1"/>
        <v/>
      </c>
    </row>
    <row r="34" spans="1:9" x14ac:dyDescent="0.3">
      <c r="A34" s="43" t="str">
        <f>IF(Bedarfskalkulation!A28="","",Bedarfskalkulation!A28)</f>
        <v/>
      </c>
      <c r="B34" s="66" t="str">
        <f t="shared" si="0"/>
        <v/>
      </c>
      <c r="C34" s="86" t="str">
        <f>IF(A34="","",Bedarfskalkulation!B28)</f>
        <v/>
      </c>
      <c r="D34" s="86" t="str">
        <f>IF(B34="","",Bedarfskalkulation!C28)</f>
        <v/>
      </c>
      <c r="E34" s="86" t="str">
        <f>IF(C34="","",Bedarfskalkulation!D28)</f>
        <v/>
      </c>
      <c r="F34" s="86" t="str">
        <f>IF(D34="","",Bedarfskalkulation!E28)</f>
        <v/>
      </c>
      <c r="G34" s="86" t="str">
        <f>IF(E34="","",Bedarfskalkulation!F28)</f>
        <v/>
      </c>
      <c r="H34" s="109" t="str">
        <f>IF(F34="","",Bedarfskalkulation!G28)</f>
        <v/>
      </c>
      <c r="I34" s="110" t="str">
        <f t="shared" si="1"/>
        <v/>
      </c>
    </row>
    <row r="35" spans="1:9" x14ac:dyDescent="0.3">
      <c r="A35" s="43" t="str">
        <f>IF(Bedarfskalkulation!A29="","",Bedarfskalkulation!A29)</f>
        <v/>
      </c>
      <c r="B35" s="66"/>
      <c r="C35" s="86" t="str">
        <f>IF(A35="","",Bedarfskalkulation!B29)</f>
        <v/>
      </c>
      <c r="D35" s="86" t="str">
        <f>IF(B35="","",Bedarfskalkulation!C29)</f>
        <v/>
      </c>
      <c r="E35" s="86" t="str">
        <f>IF(C35="","",Bedarfskalkulation!D29)</f>
        <v/>
      </c>
      <c r="F35" s="86" t="str">
        <f>IF(D35="","",Bedarfskalkulation!E29)</f>
        <v/>
      </c>
      <c r="G35" s="86" t="str">
        <f>IF(E35="","",Bedarfskalkulation!F29)</f>
        <v/>
      </c>
      <c r="H35" s="109" t="str">
        <f>IF(F35="","",Bedarfskalkulation!G29)</f>
        <v/>
      </c>
      <c r="I35" s="110" t="str">
        <f t="shared" si="1"/>
        <v/>
      </c>
    </row>
    <row r="36" spans="1:9" x14ac:dyDescent="0.3">
      <c r="A36" s="43" t="str">
        <f>IF(Bedarfskalkulation!A30="","",Bedarfskalkulation!A30)</f>
        <v/>
      </c>
      <c r="B36" s="66"/>
      <c r="C36" s="86" t="str">
        <f>IF(A36="","",Bedarfskalkulation!B30)</f>
        <v/>
      </c>
      <c r="D36" s="86" t="str">
        <f>IF(B36="","",Bedarfskalkulation!C30)</f>
        <v/>
      </c>
      <c r="E36" s="86" t="str">
        <f>IF(C36="","",Bedarfskalkulation!D30)</f>
        <v/>
      </c>
      <c r="F36" s="86" t="str">
        <f>IF(D36="","",Bedarfskalkulation!E30)</f>
        <v/>
      </c>
      <c r="G36" s="86" t="str">
        <f>IF(E36="","",Bedarfskalkulation!F30)</f>
        <v/>
      </c>
      <c r="H36" s="109" t="str">
        <f>IF(F36="","",Bedarfskalkulation!G30)</f>
        <v/>
      </c>
      <c r="I36" s="110" t="str">
        <f t="shared" si="1"/>
        <v/>
      </c>
    </row>
    <row r="37" spans="1:9" x14ac:dyDescent="0.3">
      <c r="A37" s="43" t="str">
        <f>IF(Bedarfskalkulation!A31="","",Bedarfskalkulation!A31)</f>
        <v/>
      </c>
      <c r="B37" s="66"/>
      <c r="C37" s="86" t="str">
        <f>IF(A37="","",Bedarfskalkulation!B31)</f>
        <v/>
      </c>
      <c r="D37" s="86" t="str">
        <f>IF(B37="","",Bedarfskalkulation!C31)</f>
        <v/>
      </c>
      <c r="E37" s="86" t="str">
        <f>IF(C37="","",Bedarfskalkulation!D31)</f>
        <v/>
      </c>
      <c r="F37" s="86" t="str">
        <f>IF(D37="","",Bedarfskalkulation!E31)</f>
        <v/>
      </c>
      <c r="G37" s="86" t="str">
        <f>IF(E37="","",Bedarfskalkulation!F31)</f>
        <v/>
      </c>
      <c r="H37" s="109" t="str">
        <f>IF(F37="","",Bedarfskalkulation!G31)</f>
        <v/>
      </c>
      <c r="I37" s="110" t="str">
        <f t="shared" si="1"/>
        <v/>
      </c>
    </row>
    <row r="38" spans="1:9" x14ac:dyDescent="0.3">
      <c r="A38" s="43" t="str">
        <f>IF(Bedarfskalkulation!A32="","",Bedarfskalkulation!A32)</f>
        <v/>
      </c>
      <c r="B38" s="66"/>
      <c r="C38" s="86" t="str">
        <f>IF(A38="","",Bedarfskalkulation!B32)</f>
        <v/>
      </c>
      <c r="D38" s="86" t="str">
        <f>IF(B38="","",Bedarfskalkulation!C32)</f>
        <v/>
      </c>
      <c r="E38" s="86" t="str">
        <f>IF(C38="","",Bedarfskalkulation!D32)</f>
        <v/>
      </c>
      <c r="F38" s="86" t="str">
        <f>IF(D38="","",Bedarfskalkulation!E32)</f>
        <v/>
      </c>
      <c r="G38" s="86" t="str">
        <f>IF(E38="","",Bedarfskalkulation!F32)</f>
        <v/>
      </c>
      <c r="H38" s="109" t="str">
        <f>IF(F38="","",Bedarfskalkulation!G32)</f>
        <v/>
      </c>
      <c r="I38" s="110" t="str">
        <f t="shared" si="1"/>
        <v/>
      </c>
    </row>
    <row r="39" spans="1:9" x14ac:dyDescent="0.3">
      <c r="A39" s="43" t="str">
        <f>IF(Bedarfskalkulation!A33="","",Bedarfskalkulation!A33)</f>
        <v/>
      </c>
      <c r="B39" s="66" t="str">
        <f t="shared" si="0"/>
        <v/>
      </c>
      <c r="C39" s="86" t="str">
        <f>IF(A39="","",Bedarfskalkulation!B33)</f>
        <v/>
      </c>
      <c r="D39" s="86" t="str">
        <f>IF(B39="","",Bedarfskalkulation!C33)</f>
        <v/>
      </c>
      <c r="E39" s="86" t="str">
        <f>IF(C39="","",Bedarfskalkulation!D33)</f>
        <v/>
      </c>
      <c r="F39" s="86" t="str">
        <f>IF(D39="","",Bedarfskalkulation!E33)</f>
        <v/>
      </c>
      <c r="G39" s="86" t="str">
        <f>IF(E39="","",Bedarfskalkulation!F33)</f>
        <v/>
      </c>
      <c r="H39" s="109" t="str">
        <f>IF(F39="","",Bedarfskalkulation!G33)</f>
        <v/>
      </c>
      <c r="I39" s="110" t="str">
        <f t="shared" si="1"/>
        <v/>
      </c>
    </row>
    <row r="40" spans="1:9" x14ac:dyDescent="0.3">
      <c r="A40" s="43" t="str">
        <f>IF(Bedarfskalkulation!A34="","",Bedarfskalkulation!A34)</f>
        <v/>
      </c>
      <c r="B40" s="66" t="str">
        <f t="shared" si="0"/>
        <v/>
      </c>
      <c r="C40" s="86" t="str">
        <f>IF(A40="","",Bedarfskalkulation!B34)</f>
        <v/>
      </c>
      <c r="D40" s="86" t="str">
        <f>IF(B40="","",Bedarfskalkulation!C34)</f>
        <v/>
      </c>
      <c r="E40" s="86" t="str">
        <f>IF(C40="","",Bedarfskalkulation!D34)</f>
        <v/>
      </c>
      <c r="F40" s="86" t="str">
        <f>IF(D40="","",Bedarfskalkulation!E34)</f>
        <v/>
      </c>
      <c r="G40" s="86" t="str">
        <f>IF(E40="","",Bedarfskalkulation!F34)</f>
        <v/>
      </c>
      <c r="H40" s="109" t="str">
        <f>IF(F40="","",Bedarfskalkulation!G34)</f>
        <v/>
      </c>
      <c r="I40" s="110" t="str">
        <f t="shared" si="1"/>
        <v/>
      </c>
    </row>
    <row r="41" spans="1:9" ht="17" thickBot="1" x14ac:dyDescent="0.35">
      <c r="A41" s="44" t="str">
        <f>IF(Bedarfskalkulation!A35="","",Bedarfskalkulation!A35)</f>
        <v/>
      </c>
      <c r="B41" s="67" t="str">
        <f t="shared" si="0"/>
        <v/>
      </c>
      <c r="C41" s="87" t="str">
        <f>IF(A41="","",Bedarfskalkulation!B35)</f>
        <v/>
      </c>
      <c r="D41" s="87" t="str">
        <f>IF(B41="","",Bedarfskalkulation!C35)</f>
        <v/>
      </c>
      <c r="E41" s="87" t="str">
        <f>IF(C41="","",Bedarfskalkulation!D35)</f>
        <v/>
      </c>
      <c r="F41" s="87" t="str">
        <f>IF(D41="","",Bedarfskalkulation!E35)</f>
        <v/>
      </c>
      <c r="G41" s="87" t="str">
        <f>IF(E41="","",Bedarfskalkulation!F35)</f>
        <v/>
      </c>
      <c r="H41" s="111" t="str">
        <f>IF(F41="","",Bedarfskalkulation!G35)</f>
        <v/>
      </c>
      <c r="I41" s="112" t="str">
        <f t="shared" si="1"/>
        <v/>
      </c>
    </row>
  </sheetData>
  <sheetProtection algorithmName="SHA-512" hashValue="zTe3M+8jg0J+pw3XGMwTQGa0TTXJeAwLSpSC/WHQ39qmf1tx8AacwrDPB+HxOPNO1xcVN5zjCOdR0MhkPZkObg==" saltValue="TXwbrYhkd63VijX9jfi6Cw==" spinCount="100000" sheet="1" objects="1" scenarios="1"/>
  <dataConsolidate/>
  <customSheetViews>
    <customSheetView guid="{F96BD340-81CA-44AB-ACA3-590534059005}">
      <selection activeCell="F23" sqref="F23"/>
      <pageMargins left="0.7" right="0.7" top="0.78740157499999996" bottom="0.78740157499999996" header="0.3" footer="0.3"/>
      <pageSetup paperSize="9" orientation="portrait" r:id="rId1"/>
    </customSheetView>
  </customSheetViews>
  <mergeCells count="4">
    <mergeCell ref="I10:I11"/>
    <mergeCell ref="B10:B11"/>
    <mergeCell ref="A10:A11"/>
    <mergeCell ref="C4:F6"/>
  </mergeCells>
  <phoneticPr fontId="10" type="noConversion"/>
  <hyperlinks>
    <hyperlink ref="C10:C11" location="'Spritzplan Fläche 1'!A1" display="Bedarf" xr:uid="{B432523A-4BA6-4490-9E98-A83A3C1F00A0}"/>
    <hyperlink ref="D10:D11" location="'Spritzplan Fläche 2'!A1" display="Bedarf" xr:uid="{0A92D6FE-82C2-4EB8-9EB7-3BD64437A151}"/>
    <hyperlink ref="E10:E11" location="'Spritzplan Fläche 3'!A1" display="Bedarf" xr:uid="{395B4616-5372-40ED-B9D4-5E5B0ADC8F19}"/>
    <hyperlink ref="F10:F11" location="'Spritzplan Fläche 4'!A1" display="Bedarf" xr:uid="{99DDEC51-3385-43EF-BE0B-BB59224C4FEA}"/>
    <hyperlink ref="G10:G11" location="'Spritzplan Fläche 5'!A1" display="Bedarf" xr:uid="{10D32CAF-EEAF-4325-865A-05DD9686FE35}"/>
  </hyperlinks>
  <pageMargins left="0.52" right="0.70866141732283472" top="0.46" bottom="0.46" header="0.31496062992125984" footer="0.31496062992125984"/>
  <pageSetup paperSize="9" scale="83" orientation="landscape"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78DCC-5BFE-42CD-B552-38912C6121A3}">
  <sheetPr codeName="Tabelle8"/>
  <dimension ref="B3:AB396"/>
  <sheetViews>
    <sheetView zoomScale="80" zoomScaleNormal="80" workbookViewId="0">
      <pane xSplit="2" ySplit="5" topLeftCell="C6" activePane="bottomRight" state="frozen"/>
      <selection pane="topRight" activeCell="C1" sqref="C1"/>
      <selection pane="bottomLeft" activeCell="A3" sqref="A3"/>
      <selection pane="bottomRight" activeCell="B1" sqref="B1"/>
    </sheetView>
  </sheetViews>
  <sheetFormatPr defaultColWidth="11" defaultRowHeight="14.3" x14ac:dyDescent="0.25"/>
  <cols>
    <col min="1" max="1" width="2.25" customWidth="1"/>
    <col min="2" max="2" width="13.125" customWidth="1"/>
    <col min="3" max="3" width="43.625" customWidth="1"/>
    <col min="4" max="5" width="13.25" hidden="1" customWidth="1"/>
    <col min="6" max="6" width="13.625" customWidth="1"/>
    <col min="9" max="9" width="15.625" customWidth="1"/>
    <col min="10" max="10" width="12.875" customWidth="1"/>
    <col min="11" max="11" width="14.875" customWidth="1"/>
    <col min="14" max="14" width="19.25" bestFit="1" customWidth="1"/>
    <col min="15" max="15" width="71.125" customWidth="1"/>
    <col min="16" max="16" width="12" customWidth="1"/>
    <col min="17" max="17" width="18.625" customWidth="1"/>
    <col min="18" max="18" width="17.625" customWidth="1"/>
    <col min="21" max="21" width="19.75" customWidth="1"/>
    <col min="23" max="24" width="12" customWidth="1"/>
    <col min="25" max="25" width="11.625" customWidth="1"/>
    <col min="26" max="26" width="12.75" customWidth="1"/>
    <col min="27" max="27" width="10.375" hidden="1" customWidth="1"/>
  </cols>
  <sheetData>
    <row r="3" spans="2:28" ht="15.8" thickBot="1" x14ac:dyDescent="0.3"/>
    <row r="4" spans="2:28" ht="15.8" hidden="1" thickBot="1" x14ac:dyDescent="0.3">
      <c r="B4">
        <v>1</v>
      </c>
      <c r="C4">
        <v>2</v>
      </c>
      <c r="D4">
        <v>3</v>
      </c>
      <c r="E4">
        <v>4</v>
      </c>
      <c r="F4">
        <v>5</v>
      </c>
      <c r="G4">
        <v>6</v>
      </c>
      <c r="H4">
        <v>7</v>
      </c>
      <c r="I4">
        <v>8</v>
      </c>
      <c r="J4">
        <v>9</v>
      </c>
      <c r="K4">
        <v>10</v>
      </c>
      <c r="L4">
        <v>11</v>
      </c>
      <c r="M4">
        <v>12</v>
      </c>
      <c r="N4">
        <v>13</v>
      </c>
      <c r="O4">
        <v>14</v>
      </c>
      <c r="P4">
        <v>15</v>
      </c>
      <c r="Q4">
        <v>16</v>
      </c>
      <c r="R4">
        <v>17</v>
      </c>
      <c r="S4">
        <v>18</v>
      </c>
      <c r="T4">
        <v>19</v>
      </c>
      <c r="U4">
        <v>20</v>
      </c>
      <c r="V4">
        <v>21</v>
      </c>
      <c r="W4">
        <v>22</v>
      </c>
      <c r="X4">
        <v>23</v>
      </c>
      <c r="Y4">
        <v>24</v>
      </c>
      <c r="Z4">
        <v>25</v>
      </c>
    </row>
    <row r="5" spans="2:28" ht="42.8" x14ac:dyDescent="0.25">
      <c r="B5" s="137" t="s">
        <v>5</v>
      </c>
      <c r="C5" s="138" t="s">
        <v>8</v>
      </c>
      <c r="D5" s="138" t="s">
        <v>343</v>
      </c>
      <c r="E5" s="138" t="s">
        <v>344</v>
      </c>
      <c r="F5" s="138" t="s">
        <v>9</v>
      </c>
      <c r="G5" s="138" t="s">
        <v>10</v>
      </c>
      <c r="H5" s="138" t="s">
        <v>11</v>
      </c>
      <c r="I5" s="138" t="s">
        <v>12</v>
      </c>
      <c r="J5" s="138" t="s">
        <v>13</v>
      </c>
      <c r="K5" s="138" t="s">
        <v>14</v>
      </c>
      <c r="L5" s="139" t="s">
        <v>58</v>
      </c>
      <c r="M5" s="139" t="s">
        <v>59</v>
      </c>
      <c r="N5" s="138" t="s">
        <v>318</v>
      </c>
      <c r="O5" s="138" t="s">
        <v>36</v>
      </c>
      <c r="P5" s="138" t="s">
        <v>16</v>
      </c>
      <c r="Q5" s="138" t="s">
        <v>33</v>
      </c>
      <c r="R5" s="138" t="s">
        <v>17</v>
      </c>
      <c r="S5" s="138" t="s">
        <v>18</v>
      </c>
      <c r="T5" s="138" t="s">
        <v>7</v>
      </c>
      <c r="U5" s="138" t="s">
        <v>19</v>
      </c>
      <c r="V5" s="138" t="s">
        <v>46</v>
      </c>
      <c r="W5" s="138" t="s">
        <v>30</v>
      </c>
      <c r="X5" s="138" t="s">
        <v>31</v>
      </c>
      <c r="Y5" s="138" t="s">
        <v>32</v>
      </c>
      <c r="Z5" s="138" t="s">
        <v>87</v>
      </c>
      <c r="AA5" s="138" t="s">
        <v>345</v>
      </c>
      <c r="AB5" s="140" t="s">
        <v>147</v>
      </c>
    </row>
    <row r="6" spans="2:28" ht="14.95" x14ac:dyDescent="0.25">
      <c r="B6" s="120" t="s">
        <v>15</v>
      </c>
      <c r="C6" s="121" t="s">
        <v>153</v>
      </c>
      <c r="D6" s="121"/>
      <c r="E6" s="121"/>
      <c r="F6" s="122">
        <v>5</v>
      </c>
      <c r="G6" s="122"/>
      <c r="H6" s="122">
        <v>3.1</v>
      </c>
      <c r="I6" s="123"/>
      <c r="J6" s="122"/>
      <c r="K6" s="122"/>
      <c r="L6" s="122"/>
      <c r="M6" s="122"/>
      <c r="N6" s="122"/>
      <c r="O6" s="121" t="s">
        <v>154</v>
      </c>
      <c r="P6" s="121">
        <v>21</v>
      </c>
      <c r="Q6" s="121">
        <v>3</v>
      </c>
      <c r="R6" s="121">
        <v>13</v>
      </c>
      <c r="S6" s="121">
        <v>85</v>
      </c>
      <c r="T6" s="121" t="s">
        <v>47</v>
      </c>
      <c r="U6" s="121"/>
      <c r="V6" s="121">
        <v>0.5</v>
      </c>
      <c r="W6" s="121">
        <v>0.25</v>
      </c>
      <c r="X6" s="121">
        <v>0.38</v>
      </c>
      <c r="Y6" s="121">
        <v>0.5</v>
      </c>
      <c r="Z6" s="121">
        <v>3711</v>
      </c>
      <c r="AA6" s="121"/>
      <c r="AB6" s="124" t="s">
        <v>150</v>
      </c>
    </row>
    <row r="7" spans="2:28" ht="14.95" x14ac:dyDescent="0.25">
      <c r="B7" s="120" t="s">
        <v>64</v>
      </c>
      <c r="C7" s="121" t="s">
        <v>155</v>
      </c>
      <c r="D7" s="121"/>
      <c r="E7" s="121"/>
      <c r="F7" s="122">
        <v>5</v>
      </c>
      <c r="G7" s="122">
        <v>2.1</v>
      </c>
      <c r="H7" s="122">
        <v>2.1</v>
      </c>
      <c r="I7" s="123">
        <v>5.0999999999999996</v>
      </c>
      <c r="J7" s="122"/>
      <c r="K7" s="122">
        <v>5.0999999999999996</v>
      </c>
      <c r="L7" s="122"/>
      <c r="M7" s="122"/>
      <c r="N7" s="122"/>
      <c r="O7" s="121" t="s">
        <v>156</v>
      </c>
      <c r="P7" s="121">
        <v>21</v>
      </c>
      <c r="Q7" s="121">
        <v>4</v>
      </c>
      <c r="R7" s="121">
        <v>11</v>
      </c>
      <c r="S7" s="121">
        <v>81</v>
      </c>
      <c r="T7" s="121" t="s">
        <v>47</v>
      </c>
      <c r="U7" s="121"/>
      <c r="V7" s="121">
        <v>2</v>
      </c>
      <c r="W7" s="121">
        <v>1</v>
      </c>
      <c r="X7" s="121">
        <v>1.5</v>
      </c>
      <c r="Y7" s="121">
        <v>2</v>
      </c>
      <c r="Z7" s="121" t="s">
        <v>157</v>
      </c>
      <c r="AA7" s="121"/>
      <c r="AB7" s="124" t="s">
        <v>150</v>
      </c>
    </row>
    <row r="8" spans="2:28" ht="15.65" x14ac:dyDescent="0.25">
      <c r="B8" s="120" t="s">
        <v>2</v>
      </c>
      <c r="C8" s="121" t="s">
        <v>158</v>
      </c>
      <c r="D8" s="121"/>
      <c r="E8" s="121"/>
      <c r="F8" s="122"/>
      <c r="G8" s="122">
        <v>5</v>
      </c>
      <c r="H8" s="122"/>
      <c r="I8" s="123">
        <v>5</v>
      </c>
      <c r="J8" s="122"/>
      <c r="K8" s="122">
        <v>5</v>
      </c>
      <c r="L8" s="122"/>
      <c r="M8" s="122"/>
      <c r="N8" s="122"/>
      <c r="O8" s="121" t="s">
        <v>159</v>
      </c>
      <c r="P8" s="121">
        <v>21</v>
      </c>
      <c r="Q8" s="121">
        <v>2</v>
      </c>
      <c r="R8" s="121">
        <v>15</v>
      </c>
      <c r="S8" s="121">
        <v>75</v>
      </c>
      <c r="T8" s="121" t="s">
        <v>61</v>
      </c>
      <c r="U8" s="121"/>
      <c r="V8" s="121">
        <v>0.65</v>
      </c>
      <c r="W8" s="121">
        <v>0.44</v>
      </c>
      <c r="X8" s="121">
        <v>0.6</v>
      </c>
      <c r="Y8" s="121">
        <v>0.65</v>
      </c>
      <c r="Z8" s="121">
        <v>3256</v>
      </c>
      <c r="AA8" s="121"/>
      <c r="AB8" s="124" t="s">
        <v>160</v>
      </c>
    </row>
    <row r="9" spans="2:28" ht="14.95" x14ac:dyDescent="0.25">
      <c r="B9" s="120" t="s">
        <v>62</v>
      </c>
      <c r="C9" s="121" t="s">
        <v>161</v>
      </c>
      <c r="D9" s="121"/>
      <c r="E9" s="121"/>
      <c r="F9" s="122">
        <v>3</v>
      </c>
      <c r="G9" s="122">
        <v>3</v>
      </c>
      <c r="H9" s="122"/>
      <c r="I9" s="123"/>
      <c r="J9" s="122"/>
      <c r="K9" s="122"/>
      <c r="L9" s="122"/>
      <c r="M9" s="122"/>
      <c r="N9" s="122"/>
      <c r="O9" s="121" t="s">
        <v>162</v>
      </c>
      <c r="P9" s="121">
        <v>3</v>
      </c>
      <c r="Q9" s="121">
        <v>8</v>
      </c>
      <c r="R9" s="121">
        <v>13</v>
      </c>
      <c r="S9" s="121">
        <v>89</v>
      </c>
      <c r="T9" s="121" t="s">
        <v>63</v>
      </c>
      <c r="U9" s="121">
        <v>1.7</v>
      </c>
      <c r="V9" s="121">
        <v>2</v>
      </c>
      <c r="W9" s="121"/>
      <c r="X9" s="121"/>
      <c r="Y9" s="121"/>
      <c r="Z9" s="121">
        <v>3870</v>
      </c>
      <c r="AA9" s="121"/>
      <c r="AB9" s="124" t="s">
        <v>160</v>
      </c>
    </row>
    <row r="10" spans="2:28" ht="15.65" x14ac:dyDescent="0.25">
      <c r="B10" s="120" t="s">
        <v>103</v>
      </c>
      <c r="C10" s="121"/>
      <c r="D10" s="121"/>
      <c r="E10" s="121"/>
      <c r="F10" s="122"/>
      <c r="G10" s="122"/>
      <c r="H10" s="122"/>
      <c r="I10" s="123"/>
      <c r="J10" s="122"/>
      <c r="K10" s="122"/>
      <c r="L10" s="122"/>
      <c r="M10" s="122"/>
      <c r="N10" s="122">
        <v>5</v>
      </c>
      <c r="O10" s="121" t="s">
        <v>163</v>
      </c>
      <c r="P10" s="121" t="s">
        <v>164</v>
      </c>
      <c r="Q10" s="121">
        <v>4</v>
      </c>
      <c r="R10" s="121">
        <v>55</v>
      </c>
      <c r="S10" s="121">
        <v>99</v>
      </c>
      <c r="T10" s="121" t="s">
        <v>47</v>
      </c>
      <c r="U10" s="121"/>
      <c r="V10" s="121">
        <v>1</v>
      </c>
      <c r="W10" s="121">
        <v>1</v>
      </c>
      <c r="X10" s="121">
        <v>1</v>
      </c>
      <c r="Y10" s="121">
        <v>1</v>
      </c>
      <c r="Z10" s="121" t="s">
        <v>165</v>
      </c>
      <c r="AA10" s="121"/>
      <c r="AB10" s="124" t="s">
        <v>150</v>
      </c>
    </row>
    <row r="11" spans="2:28" ht="14.95" x14ac:dyDescent="0.25">
      <c r="B11" s="120" t="s">
        <v>84</v>
      </c>
      <c r="C11" s="121"/>
      <c r="D11" s="121"/>
      <c r="E11" s="121"/>
      <c r="F11" s="122"/>
      <c r="G11" s="122"/>
      <c r="H11" s="122"/>
      <c r="I11" s="122"/>
      <c r="J11" s="122"/>
      <c r="K11" s="122"/>
      <c r="L11" s="122"/>
      <c r="M11" s="122"/>
      <c r="N11" s="122">
        <v>5</v>
      </c>
      <c r="O11" s="121" t="s">
        <v>85</v>
      </c>
      <c r="P11" s="121" t="s">
        <v>164</v>
      </c>
      <c r="Q11" s="126" t="s">
        <v>346</v>
      </c>
      <c r="R11" s="121">
        <v>0</v>
      </c>
      <c r="S11" s="121">
        <v>99</v>
      </c>
      <c r="T11" s="121" t="s">
        <v>61</v>
      </c>
      <c r="U11" s="121"/>
      <c r="V11" s="121">
        <v>2</v>
      </c>
      <c r="W11" s="121">
        <v>2</v>
      </c>
      <c r="X11" s="121">
        <v>2</v>
      </c>
      <c r="Y11" s="121">
        <v>2</v>
      </c>
      <c r="Z11" s="121" t="s">
        <v>165</v>
      </c>
      <c r="AA11" s="121"/>
      <c r="AB11" s="124" t="s">
        <v>160</v>
      </c>
    </row>
    <row r="12" spans="2:28" ht="14.95" x14ac:dyDescent="0.25">
      <c r="B12" s="120" t="s">
        <v>3</v>
      </c>
      <c r="C12" s="121" t="s">
        <v>166</v>
      </c>
      <c r="D12" s="121"/>
      <c r="E12" s="121"/>
      <c r="F12" s="122">
        <v>5</v>
      </c>
      <c r="G12" s="122"/>
      <c r="H12" s="122">
        <v>2.1</v>
      </c>
      <c r="I12" s="122">
        <v>4.0999999999999996</v>
      </c>
      <c r="J12" s="122">
        <v>2.1</v>
      </c>
      <c r="K12" s="122"/>
      <c r="L12" s="122"/>
      <c r="M12" s="122"/>
      <c r="N12" s="122"/>
      <c r="O12" s="121" t="s">
        <v>167</v>
      </c>
      <c r="P12" s="121">
        <v>35</v>
      </c>
      <c r="Q12" s="121">
        <v>3</v>
      </c>
      <c r="R12" s="121">
        <v>13</v>
      </c>
      <c r="S12" s="121">
        <v>81</v>
      </c>
      <c r="T12" s="121" t="s">
        <v>47</v>
      </c>
      <c r="U12" s="121"/>
      <c r="V12" s="121">
        <v>2.5</v>
      </c>
      <c r="W12" s="121">
        <v>1.25</v>
      </c>
      <c r="X12" s="121">
        <v>1.88</v>
      </c>
      <c r="Y12" s="121">
        <v>2.5</v>
      </c>
      <c r="Z12" s="121">
        <v>2910</v>
      </c>
      <c r="AA12" s="121"/>
      <c r="AB12" s="124" t="s">
        <v>150</v>
      </c>
    </row>
    <row r="13" spans="2:28" ht="14.95" x14ac:dyDescent="0.25">
      <c r="B13" s="120" t="s">
        <v>86</v>
      </c>
      <c r="C13" s="121" t="s">
        <v>168</v>
      </c>
      <c r="D13" s="121"/>
      <c r="E13" s="121"/>
      <c r="F13" s="122"/>
      <c r="G13" s="122">
        <v>2.1</v>
      </c>
      <c r="H13" s="122">
        <v>5</v>
      </c>
      <c r="I13" s="122"/>
      <c r="J13" s="122"/>
      <c r="K13" s="122">
        <v>2.1</v>
      </c>
      <c r="L13" s="122"/>
      <c r="M13" s="122"/>
      <c r="N13" s="122"/>
      <c r="O13" s="121" t="s">
        <v>169</v>
      </c>
      <c r="P13" s="121">
        <v>35</v>
      </c>
      <c r="Q13" s="121">
        <v>2</v>
      </c>
      <c r="R13" s="121">
        <v>60</v>
      </c>
      <c r="S13" s="121">
        <v>88</v>
      </c>
      <c r="T13" s="121" t="s">
        <v>47</v>
      </c>
      <c r="U13" s="121"/>
      <c r="V13" s="121">
        <v>0.96</v>
      </c>
      <c r="W13" s="121">
        <v>0.48</v>
      </c>
      <c r="X13" s="121">
        <v>0.72</v>
      </c>
      <c r="Y13" s="121">
        <v>0.96</v>
      </c>
      <c r="Z13" s="121">
        <v>2619</v>
      </c>
      <c r="AA13" s="121"/>
      <c r="AB13" s="124" t="s">
        <v>150</v>
      </c>
    </row>
    <row r="14" spans="2:28" ht="14.95" x14ac:dyDescent="0.25">
      <c r="B14" s="120" t="s">
        <v>45</v>
      </c>
      <c r="C14" s="121" t="s">
        <v>170</v>
      </c>
      <c r="D14" s="121"/>
      <c r="E14" s="121"/>
      <c r="F14" s="122"/>
      <c r="G14" s="122">
        <v>4</v>
      </c>
      <c r="H14" s="122">
        <v>4</v>
      </c>
      <c r="I14" s="122"/>
      <c r="J14" s="122"/>
      <c r="K14" s="122"/>
      <c r="L14" s="122"/>
      <c r="M14" s="122"/>
      <c r="N14" s="122"/>
      <c r="O14" s="121"/>
      <c r="P14" s="121" t="s">
        <v>171</v>
      </c>
      <c r="Q14" s="121">
        <v>10</v>
      </c>
      <c r="R14" s="121">
        <v>61</v>
      </c>
      <c r="S14" s="121">
        <v>85</v>
      </c>
      <c r="T14" s="121" t="s">
        <v>48</v>
      </c>
      <c r="U14" s="121">
        <v>0.3</v>
      </c>
      <c r="V14" s="121">
        <v>0.37</v>
      </c>
      <c r="W14" s="121"/>
      <c r="X14" s="121"/>
      <c r="Y14" s="121"/>
      <c r="Z14" s="121">
        <v>4160</v>
      </c>
      <c r="AA14" s="121"/>
      <c r="AB14" s="124" t="s">
        <v>150</v>
      </c>
    </row>
    <row r="15" spans="2:28" ht="14.95" x14ac:dyDescent="0.25">
      <c r="B15" s="120" t="s">
        <v>29</v>
      </c>
      <c r="C15" s="121" t="s">
        <v>172</v>
      </c>
      <c r="D15" s="121"/>
      <c r="E15" s="121"/>
      <c r="F15" s="122"/>
      <c r="G15" s="122">
        <v>4</v>
      </c>
      <c r="H15" s="122"/>
      <c r="I15" s="122"/>
      <c r="J15" s="122">
        <v>3.1</v>
      </c>
      <c r="K15" s="122">
        <v>3.1</v>
      </c>
      <c r="L15" s="122">
        <v>5</v>
      </c>
      <c r="M15" s="122">
        <v>5.0999999999999996</v>
      </c>
      <c r="N15" s="122"/>
      <c r="O15" s="121"/>
      <c r="P15" s="121">
        <v>28</v>
      </c>
      <c r="Q15" s="121">
        <v>10</v>
      </c>
      <c r="R15" s="121">
        <v>9</v>
      </c>
      <c r="S15" s="121">
        <v>81</v>
      </c>
      <c r="T15" s="121" t="s">
        <v>47</v>
      </c>
      <c r="U15" s="121"/>
      <c r="V15" s="121">
        <v>8</v>
      </c>
      <c r="W15" s="121">
        <v>4</v>
      </c>
      <c r="X15" s="121">
        <v>6</v>
      </c>
      <c r="Y15" s="121">
        <v>8</v>
      </c>
      <c r="Z15" s="121">
        <v>2632</v>
      </c>
      <c r="AA15" s="121"/>
      <c r="AB15" s="124" t="s">
        <v>150</v>
      </c>
    </row>
    <row r="16" spans="2:28" ht="30.1" x14ac:dyDescent="0.25">
      <c r="B16" s="125" t="s">
        <v>320</v>
      </c>
      <c r="C16" s="121" t="s">
        <v>172</v>
      </c>
      <c r="D16" s="121"/>
      <c r="E16" s="121"/>
      <c r="F16" s="122"/>
      <c r="G16" s="122">
        <v>4</v>
      </c>
      <c r="H16" s="122"/>
      <c r="I16" s="122"/>
      <c r="J16" s="122">
        <v>3.1</v>
      </c>
      <c r="K16" s="122">
        <v>3.1</v>
      </c>
      <c r="L16" s="122">
        <v>5</v>
      </c>
      <c r="M16" s="122">
        <v>5.0999999999999996</v>
      </c>
      <c r="N16" s="122"/>
      <c r="O16" s="121" t="s">
        <v>173</v>
      </c>
      <c r="P16" s="121">
        <v>28</v>
      </c>
      <c r="Q16" s="121">
        <v>1</v>
      </c>
      <c r="R16" s="121">
        <v>0</v>
      </c>
      <c r="S16" s="121">
        <v>81</v>
      </c>
      <c r="T16" s="121" t="s">
        <v>47</v>
      </c>
      <c r="U16" s="121"/>
      <c r="V16" s="121">
        <v>8</v>
      </c>
      <c r="W16" s="121">
        <v>7.5</v>
      </c>
      <c r="X16" s="121">
        <v>6</v>
      </c>
      <c r="Y16" s="121">
        <v>8</v>
      </c>
      <c r="Z16" s="121">
        <v>2632</v>
      </c>
      <c r="AA16" s="121"/>
      <c r="AB16" s="124" t="s">
        <v>150</v>
      </c>
    </row>
    <row r="17" spans="2:28" ht="14.95" x14ac:dyDescent="0.25">
      <c r="B17" s="120" t="s">
        <v>1</v>
      </c>
      <c r="C17" s="121" t="s">
        <v>174</v>
      </c>
      <c r="D17" s="121"/>
      <c r="E17" s="121"/>
      <c r="F17" s="122"/>
      <c r="G17" s="122">
        <v>5</v>
      </c>
      <c r="H17" s="122"/>
      <c r="I17" s="122"/>
      <c r="J17" s="122"/>
      <c r="K17" s="122">
        <v>5</v>
      </c>
      <c r="L17" s="122"/>
      <c r="M17" s="122"/>
      <c r="N17" s="122"/>
      <c r="O17" s="121" t="s">
        <v>347</v>
      </c>
      <c r="P17" s="121" t="s">
        <v>175</v>
      </c>
      <c r="Q17" s="121">
        <v>4</v>
      </c>
      <c r="R17" s="121">
        <v>15</v>
      </c>
      <c r="S17" s="121">
        <v>81</v>
      </c>
      <c r="T17" s="121" t="s">
        <v>61</v>
      </c>
      <c r="U17" s="121"/>
      <c r="V17" s="121">
        <v>0.32</v>
      </c>
      <c r="W17" s="121">
        <v>0.16</v>
      </c>
      <c r="X17" s="121">
        <v>0.24</v>
      </c>
      <c r="Y17" s="121">
        <v>0.32</v>
      </c>
      <c r="Z17" s="121">
        <v>3275</v>
      </c>
      <c r="AA17" s="121"/>
      <c r="AB17" s="124" t="s">
        <v>160</v>
      </c>
    </row>
    <row r="18" spans="2:28" ht="14.95" x14ac:dyDescent="0.25">
      <c r="B18" s="120" t="s">
        <v>176</v>
      </c>
      <c r="C18" s="121" t="s">
        <v>172</v>
      </c>
      <c r="D18" s="121"/>
      <c r="E18" s="121"/>
      <c r="F18" s="122"/>
      <c r="G18" s="122" t="s">
        <v>177</v>
      </c>
      <c r="H18" s="122"/>
      <c r="I18" s="122"/>
      <c r="J18" s="122"/>
      <c r="K18" s="122"/>
      <c r="L18" s="122"/>
      <c r="M18" s="122"/>
      <c r="N18" s="122"/>
      <c r="O18" s="121"/>
      <c r="P18" s="121" t="s">
        <v>178</v>
      </c>
      <c r="Q18" s="121">
        <v>8</v>
      </c>
      <c r="R18" s="121">
        <v>15</v>
      </c>
      <c r="S18" s="121">
        <v>75</v>
      </c>
      <c r="T18" s="121" t="s">
        <v>47</v>
      </c>
      <c r="U18" s="121"/>
      <c r="V18" s="121">
        <v>4</v>
      </c>
      <c r="W18" s="121">
        <v>3.2</v>
      </c>
      <c r="X18" s="121">
        <v>4</v>
      </c>
      <c r="Y18" s="121">
        <v>4</v>
      </c>
      <c r="Z18" s="121" t="s">
        <v>179</v>
      </c>
      <c r="AA18" s="121"/>
      <c r="AB18" s="124" t="s">
        <v>150</v>
      </c>
    </row>
    <row r="19" spans="2:28" ht="14.95" x14ac:dyDescent="0.25">
      <c r="B19" s="120" t="s">
        <v>130</v>
      </c>
      <c r="C19" s="121" t="s">
        <v>180</v>
      </c>
      <c r="D19" s="121"/>
      <c r="E19" s="121"/>
      <c r="F19" s="122" t="s">
        <v>177</v>
      </c>
      <c r="G19" s="122"/>
      <c r="H19" s="122"/>
      <c r="I19" s="122"/>
      <c r="J19" s="122"/>
      <c r="K19" s="122"/>
      <c r="L19" s="122"/>
      <c r="M19" s="122"/>
      <c r="N19" s="122"/>
      <c r="O19" s="121" t="s">
        <v>167</v>
      </c>
      <c r="P19" s="121">
        <v>35</v>
      </c>
      <c r="Q19" s="121">
        <v>3</v>
      </c>
      <c r="R19" s="121"/>
      <c r="S19" s="121">
        <v>83</v>
      </c>
      <c r="T19" s="121" t="s">
        <v>61</v>
      </c>
      <c r="U19" s="121"/>
      <c r="V19" s="121">
        <v>1.56</v>
      </c>
      <c r="W19" s="121">
        <v>0.96</v>
      </c>
      <c r="X19" s="121">
        <v>1.44</v>
      </c>
      <c r="Y19" s="121">
        <v>1.56</v>
      </c>
      <c r="Z19" s="121">
        <v>3207</v>
      </c>
      <c r="AA19" s="121"/>
      <c r="AB19" s="124" t="s">
        <v>160</v>
      </c>
    </row>
    <row r="20" spans="2:28" ht="14.95" x14ac:dyDescent="0.25">
      <c r="B20" s="120" t="s">
        <v>131</v>
      </c>
      <c r="C20" s="121" t="s">
        <v>181</v>
      </c>
      <c r="D20" s="121"/>
      <c r="E20" s="121"/>
      <c r="F20" s="122" t="s">
        <v>177</v>
      </c>
      <c r="G20" s="122"/>
      <c r="H20" s="122"/>
      <c r="I20" s="122"/>
      <c r="J20" s="122"/>
      <c r="K20" s="122"/>
      <c r="L20" s="122"/>
      <c r="M20" s="122"/>
      <c r="N20" s="122"/>
      <c r="O20" s="121"/>
      <c r="P20" s="121">
        <v>14</v>
      </c>
      <c r="Q20" s="121">
        <v>6</v>
      </c>
      <c r="R20" s="121">
        <v>12</v>
      </c>
      <c r="S20" s="121">
        <v>68</v>
      </c>
      <c r="T20" s="121" t="s">
        <v>61</v>
      </c>
      <c r="U20" s="121"/>
      <c r="V20" s="121">
        <v>4.5</v>
      </c>
      <c r="W20" s="121">
        <v>1.88</v>
      </c>
      <c r="X20" s="121">
        <v>4.5</v>
      </c>
      <c r="Y20" s="121"/>
      <c r="Z20" s="121">
        <v>3947</v>
      </c>
      <c r="AA20" s="121"/>
      <c r="AB20" s="124" t="s">
        <v>160</v>
      </c>
    </row>
    <row r="21" spans="2:28" ht="14.95" x14ac:dyDescent="0.25">
      <c r="B21" s="120" t="s">
        <v>15</v>
      </c>
      <c r="C21" s="121" t="s">
        <v>153</v>
      </c>
      <c r="D21" s="121"/>
      <c r="E21" s="121"/>
      <c r="F21" s="122">
        <v>5</v>
      </c>
      <c r="G21" s="122"/>
      <c r="H21" s="122">
        <v>3.1</v>
      </c>
      <c r="I21" s="122"/>
      <c r="J21" s="122"/>
      <c r="K21" s="122"/>
      <c r="L21" s="122"/>
      <c r="M21" s="122"/>
      <c r="N21" s="122"/>
      <c r="O21" s="121" t="s">
        <v>154</v>
      </c>
      <c r="P21" s="121">
        <v>21</v>
      </c>
      <c r="Q21" s="121">
        <v>3</v>
      </c>
      <c r="R21" s="121">
        <v>13</v>
      </c>
      <c r="S21" s="121">
        <v>85</v>
      </c>
      <c r="T21" s="121" t="s">
        <v>47</v>
      </c>
      <c r="U21" s="121"/>
      <c r="V21" s="121">
        <v>0.5</v>
      </c>
      <c r="W21" s="121">
        <v>0.25</v>
      </c>
      <c r="X21" s="121">
        <v>0.38</v>
      </c>
      <c r="Y21" s="121">
        <v>0.5</v>
      </c>
      <c r="Z21" s="126">
        <v>3711</v>
      </c>
      <c r="AA21" s="121"/>
      <c r="AB21" s="124" t="s">
        <v>150</v>
      </c>
    </row>
    <row r="22" spans="2:28" ht="14.95" x14ac:dyDescent="0.25">
      <c r="B22" s="120" t="s">
        <v>182</v>
      </c>
      <c r="C22" s="121" t="s">
        <v>183</v>
      </c>
      <c r="D22" s="121"/>
      <c r="E22" s="121"/>
      <c r="F22" s="122"/>
      <c r="G22" s="122"/>
      <c r="H22" s="122"/>
      <c r="I22" s="122"/>
      <c r="J22" s="122"/>
      <c r="K22" s="122"/>
      <c r="L22" s="122"/>
      <c r="M22" s="122"/>
      <c r="N22" s="122"/>
      <c r="O22" s="121"/>
      <c r="P22" s="121">
        <v>21</v>
      </c>
      <c r="Q22" s="121">
        <v>1</v>
      </c>
      <c r="R22" s="121">
        <v>68</v>
      </c>
      <c r="S22" s="121">
        <v>85</v>
      </c>
      <c r="T22" s="121" t="s">
        <v>61</v>
      </c>
      <c r="U22" s="121"/>
      <c r="V22" s="121">
        <v>2.5</v>
      </c>
      <c r="W22" s="121"/>
      <c r="X22" s="121">
        <v>1.88</v>
      </c>
      <c r="Y22" s="121">
        <v>2.5</v>
      </c>
      <c r="Z22" s="121">
        <v>3987</v>
      </c>
      <c r="AA22" s="121"/>
      <c r="AB22" s="124" t="s">
        <v>160</v>
      </c>
    </row>
    <row r="23" spans="2:28" ht="14.95" x14ac:dyDescent="0.25">
      <c r="B23" s="120" t="s">
        <v>184</v>
      </c>
      <c r="C23" s="121" t="s">
        <v>185</v>
      </c>
      <c r="D23" s="121"/>
      <c r="E23" s="121"/>
      <c r="F23" s="122" t="s">
        <v>177</v>
      </c>
      <c r="G23" s="122"/>
      <c r="H23" s="122"/>
      <c r="I23" s="122"/>
      <c r="J23" s="122"/>
      <c r="K23" s="122"/>
      <c r="L23" s="122"/>
      <c r="M23" s="122"/>
      <c r="N23" s="122"/>
      <c r="O23" s="121" t="s">
        <v>186</v>
      </c>
      <c r="P23" s="121">
        <v>14</v>
      </c>
      <c r="Q23" s="121">
        <v>4</v>
      </c>
      <c r="R23" s="121">
        <v>16</v>
      </c>
      <c r="S23" s="121">
        <v>69</v>
      </c>
      <c r="T23" s="121" t="s">
        <v>63</v>
      </c>
      <c r="U23" s="121">
        <v>3.75</v>
      </c>
      <c r="V23" s="121">
        <v>4.5</v>
      </c>
      <c r="W23" s="121"/>
      <c r="X23" s="121"/>
      <c r="Y23" s="121"/>
      <c r="Z23" s="126">
        <v>4330</v>
      </c>
      <c r="AA23" s="121"/>
      <c r="AB23" s="124" t="s">
        <v>160</v>
      </c>
    </row>
    <row r="24" spans="2:28" ht="14.95" x14ac:dyDescent="0.25">
      <c r="B24" s="120" t="s">
        <v>187</v>
      </c>
      <c r="C24" s="121" t="s">
        <v>188</v>
      </c>
      <c r="D24" s="121"/>
      <c r="E24" s="121"/>
      <c r="F24" s="122"/>
      <c r="G24" s="122"/>
      <c r="H24" s="122" t="s">
        <v>177</v>
      </c>
      <c r="I24" s="122"/>
      <c r="J24" s="122"/>
      <c r="K24" s="122"/>
      <c r="L24" s="122"/>
      <c r="M24" s="122"/>
      <c r="N24" s="122"/>
      <c r="O24" s="121" t="s">
        <v>189</v>
      </c>
      <c r="P24" s="121" t="s">
        <v>164</v>
      </c>
      <c r="Q24" s="121">
        <v>4</v>
      </c>
      <c r="R24" s="121">
        <v>68</v>
      </c>
      <c r="S24" s="121">
        <v>89</v>
      </c>
      <c r="T24" s="121" t="s">
        <v>48</v>
      </c>
      <c r="U24" s="121">
        <v>0.8</v>
      </c>
      <c r="V24" s="121">
        <v>1</v>
      </c>
      <c r="W24" s="121"/>
      <c r="X24" s="121"/>
      <c r="Y24" s="121"/>
      <c r="Z24" s="121">
        <v>3029</v>
      </c>
      <c r="AA24" s="121"/>
      <c r="AB24" s="124" t="s">
        <v>150</v>
      </c>
    </row>
    <row r="25" spans="2:28" ht="14.95" x14ac:dyDescent="0.25">
      <c r="B25" s="120" t="s">
        <v>190</v>
      </c>
      <c r="C25" s="121" t="s">
        <v>191</v>
      </c>
      <c r="D25" s="121"/>
      <c r="E25" s="121"/>
      <c r="F25" s="122"/>
      <c r="G25" s="122"/>
      <c r="H25" s="122" t="s">
        <v>177</v>
      </c>
      <c r="I25" s="122"/>
      <c r="J25" s="122"/>
      <c r="K25" s="122"/>
      <c r="L25" s="122"/>
      <c r="M25" s="122"/>
      <c r="N25" s="122"/>
      <c r="O25" s="121" t="s">
        <v>242</v>
      </c>
      <c r="P25" s="121">
        <v>28</v>
      </c>
      <c r="Q25" s="121">
        <v>1</v>
      </c>
      <c r="R25" s="135">
        <v>0</v>
      </c>
      <c r="S25" s="135">
        <v>99</v>
      </c>
      <c r="T25" s="121" t="s">
        <v>47</v>
      </c>
      <c r="U25" s="121"/>
      <c r="V25" s="121">
        <v>1.2</v>
      </c>
      <c r="W25" s="121">
        <v>0.6</v>
      </c>
      <c r="X25" s="121">
        <v>0.98</v>
      </c>
      <c r="Y25" s="121">
        <v>1.2</v>
      </c>
      <c r="Z25" s="121">
        <v>3149</v>
      </c>
      <c r="AA25" s="121"/>
      <c r="AB25" s="124" t="s">
        <v>150</v>
      </c>
    </row>
    <row r="26" spans="2:28" ht="15.65" x14ac:dyDescent="0.25">
      <c r="B26" s="120" t="s">
        <v>132</v>
      </c>
      <c r="C26" s="121" t="s">
        <v>192</v>
      </c>
      <c r="D26" s="121"/>
      <c r="E26" s="121"/>
      <c r="F26" s="122"/>
      <c r="G26" s="122" t="s">
        <v>177</v>
      </c>
      <c r="H26" s="122"/>
      <c r="I26" s="122"/>
      <c r="J26" s="122"/>
      <c r="K26" s="122"/>
      <c r="L26" s="122"/>
      <c r="M26" s="122"/>
      <c r="N26" s="122"/>
      <c r="O26" s="121" t="s">
        <v>193</v>
      </c>
      <c r="P26" s="121">
        <v>28</v>
      </c>
      <c r="Q26" s="121">
        <v>2</v>
      </c>
      <c r="R26" s="121">
        <v>15</v>
      </c>
      <c r="S26" s="121">
        <v>83</v>
      </c>
      <c r="T26" s="121" t="s">
        <v>61</v>
      </c>
      <c r="U26" s="121"/>
      <c r="V26" s="121">
        <v>0.64</v>
      </c>
      <c r="W26" s="121">
        <v>0.32</v>
      </c>
      <c r="X26" s="121">
        <v>0.48</v>
      </c>
      <c r="Y26" s="121">
        <v>0.64</v>
      </c>
      <c r="Z26" s="121">
        <v>3299</v>
      </c>
      <c r="AA26" s="121"/>
      <c r="AB26" s="124" t="s">
        <v>160</v>
      </c>
    </row>
    <row r="27" spans="2:28" ht="14.95" x14ac:dyDescent="0.25">
      <c r="B27" s="120" t="s">
        <v>194</v>
      </c>
      <c r="C27" s="121" t="s">
        <v>195</v>
      </c>
      <c r="D27" s="121"/>
      <c r="E27" s="121"/>
      <c r="F27" s="122" t="s">
        <v>177</v>
      </c>
      <c r="G27" s="122"/>
      <c r="H27" s="122"/>
      <c r="I27" s="122"/>
      <c r="J27" s="122"/>
      <c r="K27" s="122"/>
      <c r="L27" s="122"/>
      <c r="M27" s="122"/>
      <c r="N27" s="122"/>
      <c r="O27" s="121" t="s">
        <v>196</v>
      </c>
      <c r="P27" s="121">
        <v>21</v>
      </c>
      <c r="Q27" s="121">
        <v>8</v>
      </c>
      <c r="R27" s="121">
        <v>15</v>
      </c>
      <c r="S27" s="121">
        <v>81</v>
      </c>
      <c r="T27" s="121" t="s">
        <v>61</v>
      </c>
      <c r="U27" s="121"/>
      <c r="V27" s="121">
        <v>2.8</v>
      </c>
      <c r="W27" s="121">
        <v>1.2</v>
      </c>
      <c r="X27" s="121">
        <v>2</v>
      </c>
      <c r="Y27" s="121">
        <v>2.8</v>
      </c>
      <c r="Z27" s="121">
        <v>3675</v>
      </c>
      <c r="AA27" s="121"/>
      <c r="AB27" s="124" t="s">
        <v>160</v>
      </c>
    </row>
    <row r="28" spans="2:28" ht="14.95" x14ac:dyDescent="0.25">
      <c r="B28" s="120" t="s">
        <v>133</v>
      </c>
      <c r="C28" s="121" t="s">
        <v>197</v>
      </c>
      <c r="D28" s="121"/>
      <c r="E28" s="121"/>
      <c r="F28" s="122" t="s">
        <v>177</v>
      </c>
      <c r="G28" s="122"/>
      <c r="H28" s="122"/>
      <c r="I28" s="122"/>
      <c r="J28" s="122"/>
      <c r="K28" s="122"/>
      <c r="L28" s="122"/>
      <c r="M28" s="122"/>
      <c r="N28" s="122"/>
      <c r="O28" s="121"/>
      <c r="P28" s="121">
        <v>28</v>
      </c>
      <c r="Q28" s="121">
        <v>4</v>
      </c>
      <c r="R28" s="121">
        <v>55</v>
      </c>
      <c r="S28" s="121">
        <v>81</v>
      </c>
      <c r="T28" s="121" t="s">
        <v>48</v>
      </c>
      <c r="U28" s="121">
        <v>1.2</v>
      </c>
      <c r="V28" s="121">
        <v>2</v>
      </c>
      <c r="W28" s="121"/>
      <c r="X28" s="121"/>
      <c r="Y28" s="121"/>
      <c r="Z28" s="121">
        <v>4035</v>
      </c>
      <c r="AA28" s="121"/>
      <c r="AB28" s="124" t="s">
        <v>150</v>
      </c>
    </row>
    <row r="29" spans="2:28" ht="14.95" x14ac:dyDescent="0.25">
      <c r="B29" s="120" t="s">
        <v>64</v>
      </c>
      <c r="C29" s="121" t="s">
        <v>155</v>
      </c>
      <c r="D29" s="121"/>
      <c r="E29" s="121"/>
      <c r="F29" s="122">
        <v>5</v>
      </c>
      <c r="G29" s="122">
        <v>2.1</v>
      </c>
      <c r="H29" s="122">
        <v>2.1</v>
      </c>
      <c r="I29" s="122">
        <v>5.0999999999999996</v>
      </c>
      <c r="J29" s="122"/>
      <c r="K29" s="122">
        <v>5.0999999999999996</v>
      </c>
      <c r="L29" s="122"/>
      <c r="M29" s="122"/>
      <c r="N29" s="122"/>
      <c r="O29" s="121" t="s">
        <v>156</v>
      </c>
      <c r="P29" s="121">
        <v>21</v>
      </c>
      <c r="Q29" s="121">
        <v>4</v>
      </c>
      <c r="R29" s="121">
        <v>11</v>
      </c>
      <c r="S29" s="121">
        <v>81</v>
      </c>
      <c r="T29" s="121" t="s">
        <v>47</v>
      </c>
      <c r="U29" s="121"/>
      <c r="V29" s="121">
        <v>2</v>
      </c>
      <c r="W29" s="121">
        <v>1</v>
      </c>
      <c r="X29" s="121">
        <v>1.5</v>
      </c>
      <c r="Y29" s="121">
        <v>2</v>
      </c>
      <c r="Z29" s="121" t="s">
        <v>157</v>
      </c>
      <c r="AA29" s="121"/>
      <c r="AB29" s="124" t="s">
        <v>150</v>
      </c>
    </row>
    <row r="30" spans="2:28" ht="15.65" x14ac:dyDescent="0.25">
      <c r="B30" s="120" t="s">
        <v>198</v>
      </c>
      <c r="C30" s="121" t="s">
        <v>199</v>
      </c>
      <c r="D30" s="121"/>
      <c r="E30" s="121"/>
      <c r="F30" s="122" t="s">
        <v>177</v>
      </c>
      <c r="G30" s="122"/>
      <c r="H30" s="122"/>
      <c r="I30" s="122" t="s">
        <v>177</v>
      </c>
      <c r="J30" s="122"/>
      <c r="K30" s="122"/>
      <c r="L30" s="122"/>
      <c r="M30" s="122"/>
      <c r="N30" s="122"/>
      <c r="O30" s="121" t="s">
        <v>200</v>
      </c>
      <c r="P30" s="121">
        <v>21</v>
      </c>
      <c r="Q30" s="121">
        <v>8</v>
      </c>
      <c r="R30" s="121">
        <v>15</v>
      </c>
      <c r="S30" s="121">
        <v>81</v>
      </c>
      <c r="T30" s="121" t="s">
        <v>61</v>
      </c>
      <c r="U30" s="121"/>
      <c r="V30" s="121">
        <v>5.3</v>
      </c>
      <c r="W30" s="121">
        <v>2.25</v>
      </c>
      <c r="X30" s="121">
        <v>3.75</v>
      </c>
      <c r="Y30" s="121">
        <v>5.3</v>
      </c>
      <c r="Z30" s="121">
        <v>2097</v>
      </c>
      <c r="AA30" s="121"/>
      <c r="AB30" s="124" t="s">
        <v>160</v>
      </c>
    </row>
    <row r="31" spans="2:28" ht="14.95" x14ac:dyDescent="0.25">
      <c r="B31" s="120" t="s">
        <v>201</v>
      </c>
      <c r="C31" s="121" t="s">
        <v>202</v>
      </c>
      <c r="D31" s="121"/>
      <c r="E31" s="121"/>
      <c r="F31" s="122" t="s">
        <v>177</v>
      </c>
      <c r="G31" s="122"/>
      <c r="H31" s="122"/>
      <c r="I31" s="122"/>
      <c r="J31" s="122"/>
      <c r="K31" s="122"/>
      <c r="L31" s="122"/>
      <c r="M31" s="122"/>
      <c r="N31" s="122"/>
      <c r="O31" s="121" t="s">
        <v>203</v>
      </c>
      <c r="P31" s="121">
        <v>21</v>
      </c>
      <c r="Q31" s="121">
        <v>7</v>
      </c>
      <c r="R31" s="121">
        <v>11</v>
      </c>
      <c r="S31" s="121">
        <v>81</v>
      </c>
      <c r="T31" s="121" t="s">
        <v>61</v>
      </c>
      <c r="U31" s="121"/>
      <c r="V31" s="121">
        <v>1.6</v>
      </c>
      <c r="W31" s="121">
        <v>0.8</v>
      </c>
      <c r="X31" s="121">
        <v>1.2</v>
      </c>
      <c r="Y31" s="121">
        <v>1.6</v>
      </c>
      <c r="Z31" s="121">
        <v>3405</v>
      </c>
      <c r="AA31" s="121"/>
      <c r="AB31" s="124" t="s">
        <v>160</v>
      </c>
    </row>
    <row r="32" spans="2:28" ht="14.95" x14ac:dyDescent="0.25">
      <c r="B32" s="120" t="s">
        <v>134</v>
      </c>
      <c r="C32" s="121" t="s">
        <v>204</v>
      </c>
      <c r="D32" s="121"/>
      <c r="E32" s="121"/>
      <c r="F32" s="122" t="s">
        <v>177</v>
      </c>
      <c r="G32" s="122"/>
      <c r="H32" s="122"/>
      <c r="I32" s="122"/>
      <c r="J32" s="122"/>
      <c r="K32" s="122" t="s">
        <v>177</v>
      </c>
      <c r="L32" s="122"/>
      <c r="M32" s="122"/>
      <c r="N32" s="122"/>
      <c r="O32" s="121"/>
      <c r="P32" s="121">
        <v>42</v>
      </c>
      <c r="Q32" s="121">
        <v>4</v>
      </c>
      <c r="R32" s="121">
        <v>53</v>
      </c>
      <c r="S32" s="121">
        <v>83</v>
      </c>
      <c r="T32" s="121" t="s">
        <v>61</v>
      </c>
      <c r="U32" s="121"/>
      <c r="V32" s="121">
        <v>4</v>
      </c>
      <c r="W32" s="121">
        <v>2.4</v>
      </c>
      <c r="X32" s="121">
        <v>3.6</v>
      </c>
      <c r="Y32" s="121">
        <v>4</v>
      </c>
      <c r="Z32" s="121">
        <v>3632</v>
      </c>
      <c r="AA32" s="121"/>
      <c r="AB32" s="124" t="s">
        <v>160</v>
      </c>
    </row>
    <row r="33" spans="2:28" ht="14.95" x14ac:dyDescent="0.25">
      <c r="B33" s="120" t="s">
        <v>60</v>
      </c>
      <c r="C33" s="121" t="s">
        <v>205</v>
      </c>
      <c r="D33" s="121"/>
      <c r="E33" s="121"/>
      <c r="F33" s="122" t="s">
        <v>177</v>
      </c>
      <c r="G33" s="122"/>
      <c r="H33" s="122"/>
      <c r="I33" s="122" t="s">
        <v>177</v>
      </c>
      <c r="J33" s="122" t="s">
        <v>177</v>
      </c>
      <c r="K33" s="122"/>
      <c r="L33" s="122"/>
      <c r="M33" s="122"/>
      <c r="N33" s="122"/>
      <c r="O33" s="121" t="s">
        <v>206</v>
      </c>
      <c r="P33" s="121">
        <v>49</v>
      </c>
      <c r="Q33" s="121">
        <v>8</v>
      </c>
      <c r="R33" s="135">
        <v>0</v>
      </c>
      <c r="S33" s="135">
        <v>99</v>
      </c>
      <c r="T33" s="121" t="s">
        <v>47</v>
      </c>
      <c r="U33" s="121"/>
      <c r="V33" s="121">
        <v>0.8</v>
      </c>
      <c r="W33" s="121">
        <v>0.4</v>
      </c>
      <c r="X33" s="121">
        <v>0.6</v>
      </c>
      <c r="Y33" s="121">
        <v>0.8</v>
      </c>
      <c r="Z33" s="121">
        <v>3450</v>
      </c>
      <c r="AA33" s="121"/>
      <c r="AB33" s="124" t="s">
        <v>150</v>
      </c>
    </row>
    <row r="34" spans="2:28" ht="15.65" x14ac:dyDescent="0.25">
      <c r="B34" s="120" t="s">
        <v>2</v>
      </c>
      <c r="C34" s="121" t="s">
        <v>158</v>
      </c>
      <c r="D34" s="121"/>
      <c r="E34" s="121"/>
      <c r="F34" s="122"/>
      <c r="G34" s="122">
        <v>5</v>
      </c>
      <c r="H34" s="122"/>
      <c r="I34" s="122">
        <v>5</v>
      </c>
      <c r="J34" s="122"/>
      <c r="K34" s="122">
        <v>5</v>
      </c>
      <c r="L34" s="122"/>
      <c r="M34" s="122"/>
      <c r="N34" s="122"/>
      <c r="O34" s="121" t="s">
        <v>159</v>
      </c>
      <c r="P34" s="121">
        <v>21</v>
      </c>
      <c r="Q34" s="121">
        <v>2</v>
      </c>
      <c r="R34" s="121">
        <v>15</v>
      </c>
      <c r="S34" s="121">
        <v>75</v>
      </c>
      <c r="T34" s="121" t="s">
        <v>61</v>
      </c>
      <c r="U34" s="121"/>
      <c r="V34" s="121">
        <v>0.65</v>
      </c>
      <c r="W34" s="121">
        <v>0.44</v>
      </c>
      <c r="X34" s="121">
        <v>0.6</v>
      </c>
      <c r="Y34" s="121">
        <v>0.65</v>
      </c>
      <c r="Z34" s="121">
        <v>3256</v>
      </c>
      <c r="AA34" s="121"/>
      <c r="AB34" s="124" t="s">
        <v>160</v>
      </c>
    </row>
    <row r="35" spans="2:28" ht="14.95" x14ac:dyDescent="0.25">
      <c r="B35" s="120" t="s">
        <v>135</v>
      </c>
      <c r="C35" s="121" t="s">
        <v>207</v>
      </c>
      <c r="D35" s="121"/>
      <c r="E35" s="121"/>
      <c r="F35" s="122" t="s">
        <v>177</v>
      </c>
      <c r="G35" s="122"/>
      <c r="H35" s="122"/>
      <c r="I35" s="122"/>
      <c r="J35" s="122"/>
      <c r="K35" s="122" t="s">
        <v>177</v>
      </c>
      <c r="L35" s="122"/>
      <c r="M35" s="122"/>
      <c r="N35" s="122"/>
      <c r="O35" s="121"/>
      <c r="P35" s="121">
        <v>35</v>
      </c>
      <c r="Q35" s="121">
        <v>3</v>
      </c>
      <c r="R35" s="121">
        <v>53</v>
      </c>
      <c r="S35" s="121">
        <v>83</v>
      </c>
      <c r="T35" s="121" t="s">
        <v>47</v>
      </c>
      <c r="U35" s="121"/>
      <c r="V35" s="121">
        <v>4</v>
      </c>
      <c r="W35" s="121">
        <v>2</v>
      </c>
      <c r="X35" s="121">
        <v>3</v>
      </c>
      <c r="Y35" s="121">
        <v>4</v>
      </c>
      <c r="Z35" s="121">
        <v>3494</v>
      </c>
      <c r="AA35" s="121"/>
      <c r="AB35" s="124" t="s">
        <v>150</v>
      </c>
    </row>
    <row r="36" spans="2:28" ht="14.95" x14ac:dyDescent="0.25">
      <c r="B36" s="120" t="s">
        <v>208</v>
      </c>
      <c r="C36" s="121" t="s">
        <v>209</v>
      </c>
      <c r="D36" s="121"/>
      <c r="E36" s="121"/>
      <c r="F36" s="122" t="s">
        <v>177</v>
      </c>
      <c r="G36" s="122"/>
      <c r="H36" s="122"/>
      <c r="I36" s="122"/>
      <c r="J36" s="122"/>
      <c r="K36" s="122"/>
      <c r="L36" s="122"/>
      <c r="M36" s="122"/>
      <c r="N36" s="122"/>
      <c r="O36" s="121" t="s">
        <v>210</v>
      </c>
      <c r="P36" s="121">
        <v>42</v>
      </c>
      <c r="Q36" s="121">
        <v>2</v>
      </c>
      <c r="R36" s="135">
        <v>0</v>
      </c>
      <c r="S36" s="135">
        <v>99</v>
      </c>
      <c r="T36" s="121" t="s">
        <v>47</v>
      </c>
      <c r="U36" s="121"/>
      <c r="V36" s="121">
        <v>2.4</v>
      </c>
      <c r="W36" s="121">
        <v>1.2</v>
      </c>
      <c r="X36" s="121">
        <v>1.8</v>
      </c>
      <c r="Y36" s="121">
        <v>2.4</v>
      </c>
      <c r="Z36" s="121">
        <v>3290</v>
      </c>
      <c r="AA36" s="121"/>
      <c r="AB36" s="124" t="s">
        <v>150</v>
      </c>
    </row>
    <row r="37" spans="2:28" ht="14.95" x14ac:dyDescent="0.25">
      <c r="B37" s="120" t="s">
        <v>136</v>
      </c>
      <c r="C37" s="121" t="s">
        <v>211</v>
      </c>
      <c r="D37" s="121"/>
      <c r="E37" s="121"/>
      <c r="F37" s="122"/>
      <c r="G37" s="122" t="s">
        <v>177</v>
      </c>
      <c r="H37" s="122"/>
      <c r="I37" s="122" t="s">
        <v>177</v>
      </c>
      <c r="J37" s="122" t="s">
        <v>177</v>
      </c>
      <c r="K37" s="122" t="s">
        <v>177</v>
      </c>
      <c r="L37" s="122"/>
      <c r="M37" s="122"/>
      <c r="N37" s="122"/>
      <c r="O37" s="121" t="s">
        <v>242</v>
      </c>
      <c r="P37" s="121">
        <v>35</v>
      </c>
      <c r="Q37" s="121">
        <v>2</v>
      </c>
      <c r="R37" s="135">
        <v>0</v>
      </c>
      <c r="S37" s="135">
        <v>99</v>
      </c>
      <c r="T37" s="121" t="s">
        <v>47</v>
      </c>
      <c r="U37" s="121"/>
      <c r="V37" s="121">
        <v>0.24</v>
      </c>
      <c r="W37" s="121">
        <v>0.12</v>
      </c>
      <c r="X37" s="121">
        <v>0.18</v>
      </c>
      <c r="Y37" s="121">
        <v>0.24</v>
      </c>
      <c r="Z37" s="121">
        <v>2758</v>
      </c>
      <c r="AA37" s="121"/>
      <c r="AB37" s="124" t="s">
        <v>150</v>
      </c>
    </row>
    <row r="38" spans="2:28" ht="14.95" x14ac:dyDescent="0.25">
      <c r="B38" s="120" t="s">
        <v>137</v>
      </c>
      <c r="C38" s="121" t="s">
        <v>212</v>
      </c>
      <c r="D38" s="121"/>
      <c r="E38" s="121"/>
      <c r="F38" s="122"/>
      <c r="G38" s="122" t="s">
        <v>177</v>
      </c>
      <c r="H38" s="122"/>
      <c r="I38" s="122"/>
      <c r="J38" s="122"/>
      <c r="K38" s="122"/>
      <c r="L38" s="122"/>
      <c r="M38" s="122"/>
      <c r="N38" s="122"/>
      <c r="O38" s="121" t="s">
        <v>242</v>
      </c>
      <c r="P38" s="121">
        <v>28</v>
      </c>
      <c r="Q38" s="121">
        <v>3</v>
      </c>
      <c r="R38" s="121">
        <v>53</v>
      </c>
      <c r="S38" s="121">
        <v>79</v>
      </c>
      <c r="T38" s="121" t="s">
        <v>47</v>
      </c>
      <c r="U38" s="121"/>
      <c r="V38" s="121">
        <v>0.18</v>
      </c>
      <c r="W38" s="121">
        <v>0.14000000000000001</v>
      </c>
      <c r="X38" s="121">
        <v>0.18</v>
      </c>
      <c r="Y38" s="121">
        <v>0.18</v>
      </c>
      <c r="Z38" s="121">
        <v>2980</v>
      </c>
      <c r="AA38" s="121"/>
      <c r="AB38" s="124" t="s">
        <v>150</v>
      </c>
    </row>
    <row r="39" spans="2:28" ht="14.95" x14ac:dyDescent="0.25">
      <c r="B39" s="120" t="s">
        <v>213</v>
      </c>
      <c r="C39" s="121" t="s">
        <v>214</v>
      </c>
      <c r="D39" s="121"/>
      <c r="E39" s="121"/>
      <c r="F39" s="122" t="s">
        <v>177</v>
      </c>
      <c r="G39" s="122"/>
      <c r="H39" s="122"/>
      <c r="I39" s="122"/>
      <c r="J39" s="122"/>
      <c r="K39" s="122"/>
      <c r="L39" s="122"/>
      <c r="M39" s="122"/>
      <c r="N39" s="122"/>
      <c r="O39" s="121" t="s">
        <v>215</v>
      </c>
      <c r="P39" s="121">
        <v>21</v>
      </c>
      <c r="Q39" s="121">
        <v>6</v>
      </c>
      <c r="R39" s="121">
        <v>15</v>
      </c>
      <c r="S39" s="121">
        <v>81</v>
      </c>
      <c r="T39" s="121" t="s">
        <v>61</v>
      </c>
      <c r="U39" s="121"/>
      <c r="V39" s="121">
        <v>3</v>
      </c>
      <c r="W39" s="121">
        <v>2</v>
      </c>
      <c r="X39" s="121">
        <v>3</v>
      </c>
      <c r="Y39" s="121">
        <v>3</v>
      </c>
      <c r="Z39" s="121">
        <v>3034</v>
      </c>
      <c r="AA39" s="121"/>
      <c r="AB39" s="124" t="s">
        <v>160</v>
      </c>
    </row>
    <row r="40" spans="2:28" ht="14.95" x14ac:dyDescent="0.25">
      <c r="B40" s="120" t="s">
        <v>216</v>
      </c>
      <c r="C40" s="121" t="s">
        <v>217</v>
      </c>
      <c r="D40" s="121"/>
      <c r="E40" s="121"/>
      <c r="F40" s="122" t="s">
        <v>177</v>
      </c>
      <c r="G40" s="122"/>
      <c r="H40" s="122"/>
      <c r="I40" s="122" t="s">
        <v>177</v>
      </c>
      <c r="J40" s="122" t="s">
        <v>177</v>
      </c>
      <c r="K40" s="122"/>
      <c r="L40" s="122"/>
      <c r="M40" s="122"/>
      <c r="N40" s="122"/>
      <c r="O40" s="121" t="s">
        <v>334</v>
      </c>
      <c r="P40" s="121">
        <v>35</v>
      </c>
      <c r="Q40" s="121">
        <v>4</v>
      </c>
      <c r="R40" s="121">
        <v>53</v>
      </c>
      <c r="S40" s="121">
        <v>85</v>
      </c>
      <c r="T40" s="121" t="s">
        <v>47</v>
      </c>
      <c r="U40" s="121"/>
      <c r="V40" s="121">
        <v>1.6</v>
      </c>
      <c r="W40" s="121">
        <v>0.8</v>
      </c>
      <c r="X40" s="121">
        <v>1.2</v>
      </c>
      <c r="Y40" s="121">
        <v>1.6</v>
      </c>
      <c r="Z40" s="121">
        <v>4108</v>
      </c>
      <c r="AA40" s="121"/>
      <c r="AB40" s="124" t="s">
        <v>150</v>
      </c>
    </row>
    <row r="41" spans="2:28" ht="14.95" x14ac:dyDescent="0.25">
      <c r="B41" s="120" t="s">
        <v>218</v>
      </c>
      <c r="C41" s="121" t="s">
        <v>219</v>
      </c>
      <c r="D41" s="121"/>
      <c r="E41" s="121"/>
      <c r="F41" s="122" t="s">
        <v>177</v>
      </c>
      <c r="G41" s="122"/>
      <c r="H41" s="122"/>
      <c r="I41" s="122" t="s">
        <v>177</v>
      </c>
      <c r="J41" s="122" t="s">
        <v>177</v>
      </c>
      <c r="K41" s="122"/>
      <c r="L41" s="122"/>
      <c r="M41" s="122"/>
      <c r="N41" s="122"/>
      <c r="O41" s="121" t="s">
        <v>242</v>
      </c>
      <c r="P41" s="121" t="s">
        <v>220</v>
      </c>
      <c r="Q41" s="121">
        <v>5</v>
      </c>
      <c r="R41" s="135">
        <v>0</v>
      </c>
      <c r="S41" s="135">
        <v>99</v>
      </c>
      <c r="T41" s="121" t="s">
        <v>61</v>
      </c>
      <c r="U41" s="121"/>
      <c r="V41" s="121">
        <v>2.4</v>
      </c>
      <c r="W41" s="121">
        <v>1.2</v>
      </c>
      <c r="X41" s="121">
        <v>1.8</v>
      </c>
      <c r="Y41" s="121">
        <v>2.4</v>
      </c>
      <c r="Z41" s="121">
        <v>2855</v>
      </c>
      <c r="AA41" s="121"/>
      <c r="AB41" s="124" t="s">
        <v>160</v>
      </c>
    </row>
    <row r="42" spans="2:28" ht="14.95" x14ac:dyDescent="0.25">
      <c r="B42" s="120" t="s">
        <v>80</v>
      </c>
      <c r="C42" s="121" t="s">
        <v>221</v>
      </c>
      <c r="D42" s="121"/>
      <c r="E42" s="121"/>
      <c r="F42" s="122" t="s">
        <v>177</v>
      </c>
      <c r="G42" s="122"/>
      <c r="H42" s="122"/>
      <c r="I42" s="122" t="s">
        <v>177</v>
      </c>
      <c r="J42" s="122" t="s">
        <v>177</v>
      </c>
      <c r="K42" s="122"/>
      <c r="L42" s="122"/>
      <c r="M42" s="122"/>
      <c r="N42" s="122"/>
      <c r="O42" s="121" t="s">
        <v>242</v>
      </c>
      <c r="P42" s="121" t="s">
        <v>220</v>
      </c>
      <c r="Q42" s="121">
        <v>5</v>
      </c>
      <c r="R42" s="135">
        <v>0</v>
      </c>
      <c r="S42" s="135">
        <v>99</v>
      </c>
      <c r="T42" s="121" t="s">
        <v>47</v>
      </c>
      <c r="U42" s="121"/>
      <c r="V42" s="121">
        <v>1.6</v>
      </c>
      <c r="W42" s="121">
        <v>0.8</v>
      </c>
      <c r="X42" s="121">
        <v>1.2</v>
      </c>
      <c r="Y42" s="121">
        <v>1.6</v>
      </c>
      <c r="Z42" s="121">
        <v>2857</v>
      </c>
      <c r="AA42" s="121"/>
      <c r="AB42" s="124" t="s">
        <v>150</v>
      </c>
    </row>
    <row r="43" spans="2:28" ht="14.95" x14ac:dyDescent="0.25">
      <c r="B43" s="120" t="s">
        <v>0</v>
      </c>
      <c r="C43" s="121" t="s">
        <v>222</v>
      </c>
      <c r="D43" s="121"/>
      <c r="E43" s="121"/>
      <c r="F43" s="122" t="s">
        <v>177</v>
      </c>
      <c r="G43" s="122"/>
      <c r="H43" s="122"/>
      <c r="I43" s="122"/>
      <c r="J43" s="122"/>
      <c r="K43" s="122"/>
      <c r="L43" s="122"/>
      <c r="M43" s="122"/>
      <c r="N43" s="122"/>
      <c r="O43" s="121"/>
      <c r="P43" s="121">
        <v>28</v>
      </c>
      <c r="Q43" s="121">
        <v>3</v>
      </c>
      <c r="R43" s="121">
        <v>15</v>
      </c>
      <c r="S43" s="121">
        <v>79</v>
      </c>
      <c r="T43" s="121" t="s">
        <v>47</v>
      </c>
      <c r="U43" s="121"/>
      <c r="V43" s="121">
        <v>2.5</v>
      </c>
      <c r="W43" s="121">
        <v>1.25</v>
      </c>
      <c r="X43" s="121">
        <v>1.88</v>
      </c>
      <c r="Y43" s="121">
        <v>2.5</v>
      </c>
      <c r="Z43" s="121">
        <v>3545</v>
      </c>
      <c r="AA43" s="121"/>
      <c r="AB43" s="124" t="s">
        <v>150</v>
      </c>
    </row>
    <row r="44" spans="2:28" ht="14.95" x14ac:dyDescent="0.25">
      <c r="B44" s="120" t="s">
        <v>223</v>
      </c>
      <c r="C44" s="121" t="s">
        <v>224</v>
      </c>
      <c r="D44" s="121"/>
      <c r="E44" s="121"/>
      <c r="F44" s="122" t="s">
        <v>177</v>
      </c>
      <c r="G44" s="122"/>
      <c r="H44" s="122"/>
      <c r="I44" s="122"/>
      <c r="J44" s="122"/>
      <c r="K44" s="122"/>
      <c r="L44" s="122"/>
      <c r="M44" s="122"/>
      <c r="N44" s="122"/>
      <c r="O44" s="121" t="s">
        <v>225</v>
      </c>
      <c r="P44" s="121">
        <v>14</v>
      </c>
      <c r="Q44" s="121">
        <v>6</v>
      </c>
      <c r="R44" s="121">
        <v>15</v>
      </c>
      <c r="S44" s="121"/>
      <c r="T44" s="121" t="s">
        <v>61</v>
      </c>
      <c r="U44" s="121"/>
      <c r="V44" s="121">
        <v>4</v>
      </c>
      <c r="W44" s="121">
        <v>2</v>
      </c>
      <c r="X44" s="121">
        <v>3</v>
      </c>
      <c r="Y44" s="121">
        <v>4</v>
      </c>
      <c r="Z44" s="121">
        <v>4346</v>
      </c>
      <c r="AA44" s="121"/>
      <c r="AB44" s="124" t="s">
        <v>160</v>
      </c>
    </row>
    <row r="45" spans="2:28" ht="14.95" x14ac:dyDescent="0.25">
      <c r="B45" s="120" t="s">
        <v>226</v>
      </c>
      <c r="C45" s="121" t="s">
        <v>227</v>
      </c>
      <c r="D45" s="121"/>
      <c r="E45" s="121"/>
      <c r="F45" s="122"/>
      <c r="G45" s="122"/>
      <c r="H45" s="122" t="s">
        <v>177</v>
      </c>
      <c r="I45" s="122"/>
      <c r="J45" s="122"/>
      <c r="K45" s="122"/>
      <c r="L45" s="122"/>
      <c r="M45" s="122"/>
      <c r="N45" s="122"/>
      <c r="O45" s="121"/>
      <c r="P45" s="121">
        <v>21</v>
      </c>
      <c r="Q45" s="121">
        <v>1</v>
      </c>
      <c r="R45" s="121">
        <v>68</v>
      </c>
      <c r="S45" s="121"/>
      <c r="T45" s="121" t="s">
        <v>47</v>
      </c>
      <c r="U45" s="121"/>
      <c r="V45" s="121">
        <v>1.2</v>
      </c>
      <c r="W45" s="121"/>
      <c r="X45" s="121">
        <v>1.2</v>
      </c>
      <c r="Y45" s="121">
        <v>1.2</v>
      </c>
      <c r="Z45" s="121">
        <v>2805</v>
      </c>
      <c r="AA45" s="121"/>
      <c r="AB45" s="124" t="s">
        <v>150</v>
      </c>
    </row>
    <row r="46" spans="2:28" ht="14.95" x14ac:dyDescent="0.25">
      <c r="B46" s="120" t="s">
        <v>228</v>
      </c>
      <c r="C46" s="121" t="s">
        <v>155</v>
      </c>
      <c r="D46" s="121"/>
      <c r="E46" s="121"/>
      <c r="F46" s="122" t="s">
        <v>177</v>
      </c>
      <c r="G46" s="122"/>
      <c r="H46" s="122"/>
      <c r="I46" s="122"/>
      <c r="J46" s="122"/>
      <c r="K46" s="122"/>
      <c r="L46" s="122"/>
      <c r="M46" s="122"/>
      <c r="N46" s="122"/>
      <c r="O46" s="121" t="s">
        <v>156</v>
      </c>
      <c r="P46" s="121">
        <v>21</v>
      </c>
      <c r="Q46" s="121">
        <v>4</v>
      </c>
      <c r="R46" s="121">
        <v>11</v>
      </c>
      <c r="S46" s="121">
        <v>81</v>
      </c>
      <c r="T46" s="121" t="s">
        <v>47</v>
      </c>
      <c r="U46" s="121"/>
      <c r="V46" s="121">
        <v>2</v>
      </c>
      <c r="W46" s="121">
        <v>1</v>
      </c>
      <c r="X46" s="121">
        <v>1.5</v>
      </c>
      <c r="Y46" s="121">
        <v>2</v>
      </c>
      <c r="Z46" s="121">
        <v>3404</v>
      </c>
      <c r="AA46" s="121"/>
      <c r="AB46" s="124" t="s">
        <v>150</v>
      </c>
    </row>
    <row r="47" spans="2:28" ht="15.65" x14ac:dyDescent="0.25">
      <c r="B47" s="120" t="s">
        <v>62</v>
      </c>
      <c r="C47" s="121" t="s">
        <v>161</v>
      </c>
      <c r="D47" s="121"/>
      <c r="E47" s="121"/>
      <c r="F47" s="122">
        <v>3</v>
      </c>
      <c r="G47" s="122">
        <v>3</v>
      </c>
      <c r="H47" s="122"/>
      <c r="I47" s="122"/>
      <c r="J47" s="122"/>
      <c r="K47" s="122"/>
      <c r="L47" s="122"/>
      <c r="M47" s="122"/>
      <c r="N47" s="122"/>
      <c r="O47" s="121" t="s">
        <v>162</v>
      </c>
      <c r="P47" s="121">
        <v>3</v>
      </c>
      <c r="Q47" s="121">
        <v>8</v>
      </c>
      <c r="R47" s="121">
        <v>13</v>
      </c>
      <c r="S47" s="121">
        <v>89</v>
      </c>
      <c r="T47" s="121" t="s">
        <v>63</v>
      </c>
      <c r="U47" s="121">
        <v>1.7</v>
      </c>
      <c r="V47" s="121">
        <v>2</v>
      </c>
      <c r="W47" s="121"/>
      <c r="X47" s="121"/>
      <c r="Y47" s="121"/>
      <c r="Z47" s="121">
        <v>3870</v>
      </c>
      <c r="AA47" s="121"/>
      <c r="AB47" s="124" t="s">
        <v>160</v>
      </c>
    </row>
    <row r="48" spans="2:28" ht="15.65" x14ac:dyDescent="0.25">
      <c r="B48" s="120" t="s">
        <v>229</v>
      </c>
      <c r="C48" s="121" t="s">
        <v>230</v>
      </c>
      <c r="D48" s="121"/>
      <c r="E48" s="121"/>
      <c r="F48" s="122"/>
      <c r="G48" s="122" t="s">
        <v>177</v>
      </c>
      <c r="H48" s="122"/>
      <c r="I48" s="122"/>
      <c r="J48" s="122"/>
      <c r="K48" s="122"/>
      <c r="L48" s="122"/>
      <c r="M48" s="122"/>
      <c r="N48" s="122"/>
      <c r="O48" s="121" t="s">
        <v>347</v>
      </c>
      <c r="P48" s="121">
        <v>28</v>
      </c>
      <c r="Q48" s="121">
        <v>3</v>
      </c>
      <c r="R48" s="121">
        <v>55</v>
      </c>
      <c r="S48" s="121">
        <v>79</v>
      </c>
      <c r="T48" s="121" t="s">
        <v>61</v>
      </c>
      <c r="U48" s="121"/>
      <c r="V48" s="121">
        <v>0.75</v>
      </c>
      <c r="W48" s="121">
        <v>0.6</v>
      </c>
      <c r="X48" s="121">
        <v>0.75</v>
      </c>
      <c r="Y48" s="121">
        <v>0.75</v>
      </c>
      <c r="Z48" s="121">
        <v>3665</v>
      </c>
      <c r="AA48" s="121"/>
      <c r="AB48" s="124" t="s">
        <v>160</v>
      </c>
    </row>
    <row r="49" spans="2:28" ht="15.65" x14ac:dyDescent="0.25">
      <c r="B49" s="120" t="s">
        <v>138</v>
      </c>
      <c r="C49" s="121" t="s">
        <v>231</v>
      </c>
      <c r="D49" s="121"/>
      <c r="E49" s="121"/>
      <c r="F49" s="122"/>
      <c r="G49" s="122" t="s">
        <v>177</v>
      </c>
      <c r="H49" s="122"/>
      <c r="I49" s="122"/>
      <c r="J49" s="122"/>
      <c r="K49" s="122"/>
      <c r="L49" s="122"/>
      <c r="M49" s="122"/>
      <c r="N49" s="122"/>
      <c r="O49" s="121" t="s">
        <v>232</v>
      </c>
      <c r="P49" s="121">
        <v>21</v>
      </c>
      <c r="Q49" s="121">
        <v>4</v>
      </c>
      <c r="R49" s="121">
        <v>13</v>
      </c>
      <c r="S49" s="121">
        <v>81</v>
      </c>
      <c r="T49" s="121" t="s">
        <v>61</v>
      </c>
      <c r="U49" s="121"/>
      <c r="V49" s="121">
        <v>0.6</v>
      </c>
      <c r="W49" s="121">
        <v>0.3</v>
      </c>
      <c r="X49" s="121">
        <v>0.45</v>
      </c>
      <c r="Y49" s="121">
        <v>0.6</v>
      </c>
      <c r="Z49" s="121">
        <v>2981</v>
      </c>
      <c r="AA49" s="121"/>
      <c r="AB49" s="124" t="s">
        <v>160</v>
      </c>
    </row>
    <row r="50" spans="2:28" ht="15.65" x14ac:dyDescent="0.25">
      <c r="B50" s="120" t="s">
        <v>233</v>
      </c>
      <c r="C50" s="121" t="s">
        <v>234</v>
      </c>
      <c r="D50" s="121"/>
      <c r="E50" s="121"/>
      <c r="F50" s="122"/>
      <c r="G50" s="122" t="s">
        <v>177</v>
      </c>
      <c r="H50" s="122" t="s">
        <v>177</v>
      </c>
      <c r="I50" s="122"/>
      <c r="J50" s="122"/>
      <c r="K50" s="122"/>
      <c r="L50" s="122"/>
      <c r="M50" s="122"/>
      <c r="N50" s="122"/>
      <c r="O50" s="121" t="s">
        <v>235</v>
      </c>
      <c r="P50" s="121">
        <v>1</v>
      </c>
      <c r="Q50" s="121">
        <v>6</v>
      </c>
      <c r="R50" s="121">
        <v>15</v>
      </c>
      <c r="S50" s="121">
        <v>89</v>
      </c>
      <c r="T50" s="121" t="s">
        <v>47</v>
      </c>
      <c r="U50" s="121"/>
      <c r="V50" s="121">
        <v>5</v>
      </c>
      <c r="W50" s="121">
        <v>2.5</v>
      </c>
      <c r="X50" s="121">
        <v>5</v>
      </c>
      <c r="Y50" s="121">
        <v>5</v>
      </c>
      <c r="Z50" s="121">
        <v>3398</v>
      </c>
      <c r="AA50" s="121"/>
      <c r="AB50" s="124" t="s">
        <v>150</v>
      </c>
    </row>
    <row r="51" spans="2:28" ht="15.65" x14ac:dyDescent="0.25">
      <c r="B51" s="120" t="s">
        <v>236</v>
      </c>
      <c r="C51" s="121" t="s">
        <v>237</v>
      </c>
      <c r="D51" s="121"/>
      <c r="E51" s="121"/>
      <c r="F51" s="122"/>
      <c r="G51" s="122"/>
      <c r="H51" s="122" t="s">
        <v>177</v>
      </c>
      <c r="I51" s="122"/>
      <c r="J51" s="122"/>
      <c r="K51" s="122"/>
      <c r="L51" s="122"/>
      <c r="M51" s="122"/>
      <c r="N51" s="122"/>
      <c r="O51" s="121" t="s">
        <v>238</v>
      </c>
      <c r="P51" s="121">
        <v>21</v>
      </c>
      <c r="Q51" s="121">
        <v>2</v>
      </c>
      <c r="R51" s="121">
        <v>61</v>
      </c>
      <c r="S51" s="121">
        <v>85</v>
      </c>
      <c r="T51" s="121" t="s">
        <v>63</v>
      </c>
      <c r="U51" s="121">
        <v>1.3</v>
      </c>
      <c r="V51" s="121">
        <v>1.5</v>
      </c>
      <c r="W51" s="121"/>
      <c r="X51" s="121"/>
      <c r="Y51" s="121"/>
      <c r="Z51" s="121">
        <v>4341</v>
      </c>
      <c r="AA51" s="121"/>
      <c r="AB51" s="124" t="s">
        <v>160</v>
      </c>
    </row>
    <row r="52" spans="2:28" ht="15.65" x14ac:dyDescent="0.25">
      <c r="B52" s="120" t="s">
        <v>65</v>
      </c>
      <c r="C52" s="121" t="s">
        <v>239</v>
      </c>
      <c r="D52" s="121"/>
      <c r="E52" s="121"/>
      <c r="F52" s="122"/>
      <c r="G52" s="122" t="s">
        <v>177</v>
      </c>
      <c r="H52" s="122" t="s">
        <v>177</v>
      </c>
      <c r="I52" s="122"/>
      <c r="J52" s="122"/>
      <c r="K52" s="122"/>
      <c r="L52" s="122"/>
      <c r="M52" s="122"/>
      <c r="N52" s="122"/>
      <c r="O52" s="121" t="s">
        <v>235</v>
      </c>
      <c r="P52" s="121">
        <v>1</v>
      </c>
      <c r="Q52" s="121">
        <v>6</v>
      </c>
      <c r="R52" s="121">
        <v>15</v>
      </c>
      <c r="S52" s="121">
        <v>89</v>
      </c>
      <c r="T52" s="121" t="s">
        <v>47</v>
      </c>
      <c r="U52" s="121"/>
      <c r="V52" s="121">
        <v>5</v>
      </c>
      <c r="W52" s="121">
        <v>2.5</v>
      </c>
      <c r="X52" s="121">
        <v>5</v>
      </c>
      <c r="Y52" s="121">
        <v>5</v>
      </c>
      <c r="Z52" s="121">
        <v>3399</v>
      </c>
      <c r="AA52" s="121"/>
      <c r="AB52" s="124" t="s">
        <v>150</v>
      </c>
    </row>
    <row r="53" spans="2:28" ht="15.65" x14ac:dyDescent="0.25">
      <c r="B53" s="120" t="s">
        <v>240</v>
      </c>
      <c r="C53" s="121" t="s">
        <v>172</v>
      </c>
      <c r="D53" s="121"/>
      <c r="E53" s="121"/>
      <c r="F53" s="122"/>
      <c r="G53" s="122" t="s">
        <v>177</v>
      </c>
      <c r="H53" s="122"/>
      <c r="I53" s="122"/>
      <c r="J53" s="122"/>
      <c r="K53" s="122"/>
      <c r="L53" s="122"/>
      <c r="M53" s="122"/>
      <c r="N53" s="122"/>
      <c r="O53" s="121"/>
      <c r="P53" s="121">
        <v>28</v>
      </c>
      <c r="Q53" s="121">
        <v>10</v>
      </c>
      <c r="R53" s="121">
        <v>9</v>
      </c>
      <c r="S53" s="121">
        <v>81</v>
      </c>
      <c r="T53" s="121" t="s">
        <v>47</v>
      </c>
      <c r="U53" s="121"/>
      <c r="V53" s="121">
        <v>8</v>
      </c>
      <c r="W53" s="121">
        <v>4</v>
      </c>
      <c r="X53" s="121">
        <v>6</v>
      </c>
      <c r="Y53" s="121">
        <v>8</v>
      </c>
      <c r="Z53" s="121">
        <v>396</v>
      </c>
      <c r="AA53" s="121"/>
      <c r="AB53" s="124" t="s">
        <v>150</v>
      </c>
    </row>
    <row r="54" spans="2:28" ht="15.65" x14ac:dyDescent="0.25">
      <c r="B54" s="120" t="s">
        <v>139</v>
      </c>
      <c r="C54" s="121" t="s">
        <v>241</v>
      </c>
      <c r="D54" s="121"/>
      <c r="E54" s="121"/>
      <c r="F54" s="122" t="s">
        <v>177</v>
      </c>
      <c r="G54" s="122"/>
      <c r="H54" s="122"/>
      <c r="I54" s="122"/>
      <c r="J54" s="122"/>
      <c r="K54" s="122"/>
      <c r="L54" s="122"/>
      <c r="M54" s="122"/>
      <c r="N54" s="122"/>
      <c r="O54" s="121" t="s">
        <v>242</v>
      </c>
      <c r="P54" s="121">
        <v>28</v>
      </c>
      <c r="Q54" s="121">
        <v>4</v>
      </c>
      <c r="R54" s="135">
        <v>0</v>
      </c>
      <c r="S54" s="135">
        <v>99</v>
      </c>
      <c r="T54" s="121" t="s">
        <v>47</v>
      </c>
      <c r="U54" s="121"/>
      <c r="V54" s="121">
        <v>2.5</v>
      </c>
      <c r="W54" s="121">
        <v>1.25</v>
      </c>
      <c r="X54" s="121">
        <v>1.88</v>
      </c>
      <c r="Y54" s="121">
        <v>2.5</v>
      </c>
      <c r="Z54" s="121">
        <v>3621</v>
      </c>
      <c r="AA54" s="121"/>
      <c r="AB54" s="124" t="s">
        <v>150</v>
      </c>
    </row>
    <row r="55" spans="2:28" ht="15.65" x14ac:dyDescent="0.25">
      <c r="B55" s="120" t="s">
        <v>140</v>
      </c>
      <c r="C55" s="121" t="s">
        <v>243</v>
      </c>
      <c r="D55" s="121"/>
      <c r="E55" s="121"/>
      <c r="F55" s="122"/>
      <c r="G55" s="122" t="s">
        <v>177</v>
      </c>
      <c r="H55" s="122"/>
      <c r="I55" s="122"/>
      <c r="J55" s="122"/>
      <c r="K55" s="122"/>
      <c r="L55" s="122"/>
      <c r="M55" s="122"/>
      <c r="N55" s="122"/>
      <c r="O55" s="121" t="s">
        <v>242</v>
      </c>
      <c r="P55" s="121">
        <v>28</v>
      </c>
      <c r="Q55" s="121">
        <v>3</v>
      </c>
      <c r="R55" s="135">
        <v>0</v>
      </c>
      <c r="S55" s="135">
        <v>99</v>
      </c>
      <c r="T55" s="121" t="s">
        <v>61</v>
      </c>
      <c r="U55" s="121"/>
      <c r="V55" s="121">
        <v>0.3</v>
      </c>
      <c r="W55" s="121">
        <v>0.15</v>
      </c>
      <c r="X55" s="121">
        <v>0.25</v>
      </c>
      <c r="Y55" s="121">
        <v>0.3</v>
      </c>
      <c r="Z55" s="121">
        <v>3825</v>
      </c>
      <c r="AA55" s="121"/>
      <c r="AB55" s="124" t="s">
        <v>160</v>
      </c>
    </row>
    <row r="56" spans="2:28" ht="15.65" x14ac:dyDescent="0.25">
      <c r="B56" s="120" t="s">
        <v>148</v>
      </c>
      <c r="C56" s="121" t="s">
        <v>244</v>
      </c>
      <c r="D56" s="121"/>
      <c r="E56" s="121"/>
      <c r="F56" s="122"/>
      <c r="G56" s="122" t="s">
        <v>177</v>
      </c>
      <c r="H56" s="122"/>
      <c r="I56" s="122"/>
      <c r="J56" s="122"/>
      <c r="K56" s="122"/>
      <c r="L56" s="122"/>
      <c r="M56" s="122"/>
      <c r="N56" s="122"/>
      <c r="O56" s="121" t="s">
        <v>245</v>
      </c>
      <c r="P56" s="121">
        <v>35</v>
      </c>
      <c r="Q56" s="121">
        <v>2</v>
      </c>
      <c r="R56" s="121">
        <v>53</v>
      </c>
      <c r="S56" s="121">
        <v>73</v>
      </c>
      <c r="T56" s="121" t="s">
        <v>61</v>
      </c>
      <c r="U56" s="121"/>
      <c r="V56" s="121">
        <v>1</v>
      </c>
      <c r="W56" s="121">
        <v>0.42</v>
      </c>
      <c r="X56" s="121">
        <v>1</v>
      </c>
      <c r="Y56" s="121">
        <v>1</v>
      </c>
      <c r="Z56" s="121">
        <v>3888</v>
      </c>
      <c r="AA56" s="121"/>
      <c r="AB56" s="124" t="s">
        <v>160</v>
      </c>
    </row>
    <row r="57" spans="2:28" ht="15.65" x14ac:dyDescent="0.25">
      <c r="B57" s="120" t="s">
        <v>246</v>
      </c>
      <c r="C57" s="121" t="s">
        <v>247</v>
      </c>
      <c r="D57" s="121"/>
      <c r="E57" s="121"/>
      <c r="F57" s="122"/>
      <c r="G57" s="122" t="s">
        <v>177</v>
      </c>
      <c r="H57" s="122"/>
      <c r="I57" s="122"/>
      <c r="J57" s="122"/>
      <c r="K57" s="122" t="s">
        <v>177</v>
      </c>
      <c r="L57" s="122"/>
      <c r="M57" s="122"/>
      <c r="N57" s="122"/>
      <c r="O57" s="121" t="s">
        <v>248</v>
      </c>
      <c r="P57" s="121">
        <v>28</v>
      </c>
      <c r="Q57" s="121">
        <v>2</v>
      </c>
      <c r="R57" s="121">
        <v>15</v>
      </c>
      <c r="S57" s="121">
        <v>73</v>
      </c>
      <c r="T57" s="121" t="s">
        <v>61</v>
      </c>
      <c r="U57" s="121"/>
      <c r="V57" s="121">
        <v>0.4</v>
      </c>
      <c r="W57" s="121">
        <v>0.25</v>
      </c>
      <c r="X57" s="121">
        <v>0.4</v>
      </c>
      <c r="Y57" s="121">
        <v>0.4</v>
      </c>
      <c r="Z57" s="121">
        <v>3655</v>
      </c>
      <c r="AA57" s="121"/>
      <c r="AB57" s="124" t="s">
        <v>160</v>
      </c>
    </row>
    <row r="58" spans="2:28" ht="15.65" x14ac:dyDescent="0.25">
      <c r="B58" s="120" t="s">
        <v>103</v>
      </c>
      <c r="C58" s="121"/>
      <c r="D58" s="121"/>
      <c r="E58" s="121"/>
      <c r="F58" s="122"/>
      <c r="G58" s="122"/>
      <c r="H58" s="122"/>
      <c r="I58" s="122"/>
      <c r="J58" s="122"/>
      <c r="K58" s="122"/>
      <c r="L58" s="122"/>
      <c r="M58" s="122"/>
      <c r="N58" s="122">
        <v>5</v>
      </c>
      <c r="O58" s="121" t="s">
        <v>163</v>
      </c>
      <c r="P58" s="121" t="s">
        <v>164</v>
      </c>
      <c r="Q58" s="121">
        <v>4</v>
      </c>
      <c r="R58" s="121">
        <v>55</v>
      </c>
      <c r="S58" s="121">
        <v>99</v>
      </c>
      <c r="T58" s="121" t="s">
        <v>47</v>
      </c>
      <c r="U58" s="121"/>
      <c r="V58" s="121">
        <v>1</v>
      </c>
      <c r="W58" s="121">
        <v>1</v>
      </c>
      <c r="X58" s="121">
        <v>1</v>
      </c>
      <c r="Y58" s="121">
        <v>1</v>
      </c>
      <c r="Z58" s="121" t="s">
        <v>165</v>
      </c>
      <c r="AA58" s="121"/>
      <c r="AB58" s="124" t="s">
        <v>150</v>
      </c>
    </row>
    <row r="59" spans="2:28" ht="15.65" x14ac:dyDescent="0.25">
      <c r="B59" s="120" t="s">
        <v>84</v>
      </c>
      <c r="C59" s="121"/>
      <c r="D59" s="121"/>
      <c r="E59" s="121"/>
      <c r="F59" s="122"/>
      <c r="G59" s="122"/>
      <c r="H59" s="122"/>
      <c r="I59" s="122"/>
      <c r="J59" s="122"/>
      <c r="K59" s="122"/>
      <c r="L59" s="122"/>
      <c r="M59" s="122"/>
      <c r="N59" s="122">
        <v>5</v>
      </c>
      <c r="O59" s="121" t="s">
        <v>85</v>
      </c>
      <c r="P59" s="121" t="s">
        <v>164</v>
      </c>
      <c r="Q59" s="126" t="s">
        <v>346</v>
      </c>
      <c r="R59" s="121">
        <v>0</v>
      </c>
      <c r="S59" s="121">
        <v>99</v>
      </c>
      <c r="T59" s="121" t="s">
        <v>61</v>
      </c>
      <c r="U59" s="121"/>
      <c r="V59" s="121">
        <v>2</v>
      </c>
      <c r="W59" s="121">
        <v>2</v>
      </c>
      <c r="X59" s="121">
        <v>2</v>
      </c>
      <c r="Y59" s="121">
        <v>2</v>
      </c>
      <c r="Z59" s="121" t="s">
        <v>165</v>
      </c>
      <c r="AA59" s="121"/>
      <c r="AB59" s="124" t="s">
        <v>160</v>
      </c>
    </row>
    <row r="60" spans="2:28" ht="15.65" x14ac:dyDescent="0.25">
      <c r="B60" s="120" t="s">
        <v>149</v>
      </c>
      <c r="C60" s="121" t="s">
        <v>249</v>
      </c>
      <c r="D60" s="121"/>
      <c r="E60" s="121"/>
      <c r="F60" s="122" t="s">
        <v>177</v>
      </c>
      <c r="G60" s="122"/>
      <c r="H60" s="122"/>
      <c r="I60" s="122" t="s">
        <v>177</v>
      </c>
      <c r="J60" s="122" t="s">
        <v>177</v>
      </c>
      <c r="K60" s="122"/>
      <c r="L60" s="122"/>
      <c r="M60" s="122"/>
      <c r="N60" s="122"/>
      <c r="O60" s="121" t="s">
        <v>167</v>
      </c>
      <c r="P60" s="121">
        <v>28</v>
      </c>
      <c r="Q60" s="121">
        <v>3</v>
      </c>
      <c r="R60" s="121">
        <v>5</v>
      </c>
      <c r="S60" s="121">
        <v>81</v>
      </c>
      <c r="T60" s="121" t="s">
        <v>47</v>
      </c>
      <c r="U60" s="121"/>
      <c r="V60" s="121">
        <v>2.2000000000000002</v>
      </c>
      <c r="W60" s="121">
        <v>1.2</v>
      </c>
      <c r="X60" s="121">
        <v>1.8</v>
      </c>
      <c r="Y60" s="121">
        <v>2.2000000000000002</v>
      </c>
      <c r="Z60" s="121">
        <v>3137</v>
      </c>
      <c r="AA60" s="121"/>
      <c r="AB60" s="124" t="s">
        <v>150</v>
      </c>
    </row>
    <row r="61" spans="2:28" ht="15.65" x14ac:dyDescent="0.25">
      <c r="B61" s="120" t="s">
        <v>250</v>
      </c>
      <c r="C61" s="121" t="s">
        <v>172</v>
      </c>
      <c r="D61" s="121"/>
      <c r="E61" s="121"/>
      <c r="F61" s="122"/>
      <c r="G61" s="122" t="s">
        <v>177</v>
      </c>
      <c r="H61" s="122"/>
      <c r="I61" s="122"/>
      <c r="J61" s="122"/>
      <c r="K61" s="122"/>
      <c r="L61" s="122"/>
      <c r="M61" s="122"/>
      <c r="N61" s="122"/>
      <c r="O61" s="121"/>
      <c r="P61" s="121">
        <v>28</v>
      </c>
      <c r="Q61" s="121">
        <v>10</v>
      </c>
      <c r="R61" s="121">
        <v>9</v>
      </c>
      <c r="S61" s="121">
        <v>81</v>
      </c>
      <c r="T61" s="121" t="s">
        <v>47</v>
      </c>
      <c r="U61" s="121"/>
      <c r="V61" s="121">
        <v>8</v>
      </c>
      <c r="W61" s="121">
        <v>4</v>
      </c>
      <c r="X61" s="121">
        <v>6</v>
      </c>
      <c r="Y61" s="121">
        <v>8</v>
      </c>
      <c r="Z61" s="121">
        <v>3701</v>
      </c>
      <c r="AA61" s="121"/>
      <c r="AB61" s="124" t="s">
        <v>150</v>
      </c>
    </row>
    <row r="62" spans="2:28" ht="15.65" x14ac:dyDescent="0.25">
      <c r="B62" s="120" t="s">
        <v>151</v>
      </c>
      <c r="C62" s="121" t="s">
        <v>251</v>
      </c>
      <c r="D62" s="121"/>
      <c r="E62" s="121"/>
      <c r="F62" s="122" t="s">
        <v>177</v>
      </c>
      <c r="G62" s="122"/>
      <c r="H62" s="122"/>
      <c r="I62" s="122"/>
      <c r="J62" s="122"/>
      <c r="K62" s="122"/>
      <c r="L62" s="122"/>
      <c r="M62" s="122"/>
      <c r="N62" s="122"/>
      <c r="O62" s="121" t="s">
        <v>252</v>
      </c>
      <c r="P62" s="121">
        <v>21</v>
      </c>
      <c r="Q62" s="121">
        <v>3</v>
      </c>
      <c r="R62" s="121">
        <v>15</v>
      </c>
      <c r="S62" s="121">
        <v>85</v>
      </c>
      <c r="T62" s="121" t="s">
        <v>61</v>
      </c>
      <c r="U62" s="121"/>
      <c r="V62" s="121">
        <v>4</v>
      </c>
      <c r="W62" s="121">
        <v>2</v>
      </c>
      <c r="X62" s="121">
        <v>3</v>
      </c>
      <c r="Y62" s="121">
        <v>4</v>
      </c>
      <c r="Z62" s="121">
        <v>4308</v>
      </c>
      <c r="AA62" s="121"/>
      <c r="AB62" s="124" t="s">
        <v>160</v>
      </c>
    </row>
    <row r="63" spans="2:28" ht="15.65" x14ac:dyDescent="0.25">
      <c r="B63" s="120" t="s">
        <v>253</v>
      </c>
      <c r="C63" s="121" t="s">
        <v>191</v>
      </c>
      <c r="D63" s="121"/>
      <c r="E63" s="121"/>
      <c r="F63" s="122"/>
      <c r="G63" s="122"/>
      <c r="H63" s="122" t="s">
        <v>177</v>
      </c>
      <c r="I63" s="122"/>
      <c r="J63" s="122"/>
      <c r="K63" s="122"/>
      <c r="L63" s="122"/>
      <c r="M63" s="122"/>
      <c r="N63" s="122"/>
      <c r="O63" s="121" t="s">
        <v>242</v>
      </c>
      <c r="P63" s="121">
        <v>28</v>
      </c>
      <c r="Q63" s="121">
        <v>1</v>
      </c>
      <c r="R63" s="135">
        <v>0</v>
      </c>
      <c r="S63" s="135">
        <v>99</v>
      </c>
      <c r="T63" s="121" t="s">
        <v>47</v>
      </c>
      <c r="U63" s="121"/>
      <c r="V63" s="121">
        <v>1.2</v>
      </c>
      <c r="W63" s="121">
        <v>0.6</v>
      </c>
      <c r="X63" s="121">
        <v>0.98</v>
      </c>
      <c r="Y63" s="121">
        <v>1.2</v>
      </c>
      <c r="Z63" s="121">
        <v>4418</v>
      </c>
      <c r="AA63" s="121"/>
      <c r="AB63" s="124" t="s">
        <v>150</v>
      </c>
    </row>
    <row r="64" spans="2:28" ht="15.65" x14ac:dyDescent="0.25">
      <c r="B64" s="120" t="s">
        <v>254</v>
      </c>
      <c r="C64" s="121" t="s">
        <v>172</v>
      </c>
      <c r="D64" s="121"/>
      <c r="E64" s="121"/>
      <c r="F64" s="122"/>
      <c r="G64" s="122" t="s">
        <v>177</v>
      </c>
      <c r="H64" s="122"/>
      <c r="I64" s="122"/>
      <c r="J64" s="122"/>
      <c r="K64" s="122"/>
      <c r="L64" s="122"/>
      <c r="M64" s="122"/>
      <c r="N64" s="122"/>
      <c r="O64" s="121"/>
      <c r="P64" s="121">
        <v>28</v>
      </c>
      <c r="Q64" s="121">
        <v>10</v>
      </c>
      <c r="R64" s="121">
        <v>9</v>
      </c>
      <c r="S64" s="121">
        <v>81</v>
      </c>
      <c r="T64" s="121" t="s">
        <v>47</v>
      </c>
      <c r="U64" s="121"/>
      <c r="V64" s="121">
        <v>8</v>
      </c>
      <c r="W64" s="121">
        <v>4</v>
      </c>
      <c r="X64" s="121">
        <v>6</v>
      </c>
      <c r="Y64" s="121">
        <v>8</v>
      </c>
      <c r="Z64" s="121">
        <v>1941</v>
      </c>
      <c r="AA64" s="121"/>
      <c r="AB64" s="124" t="s">
        <v>150</v>
      </c>
    </row>
    <row r="65" spans="2:28" ht="15.65" x14ac:dyDescent="0.25">
      <c r="B65" s="120" t="s">
        <v>255</v>
      </c>
      <c r="C65" s="121" t="s">
        <v>172</v>
      </c>
      <c r="D65" s="121"/>
      <c r="E65" s="121"/>
      <c r="F65" s="122"/>
      <c r="G65" s="122" t="s">
        <v>177</v>
      </c>
      <c r="H65" s="122"/>
      <c r="I65" s="122"/>
      <c r="J65" s="122"/>
      <c r="K65" s="122"/>
      <c r="L65" s="122"/>
      <c r="M65" s="122"/>
      <c r="N65" s="122"/>
      <c r="O65" s="121"/>
      <c r="P65" s="121">
        <v>28</v>
      </c>
      <c r="Q65" s="121">
        <v>10</v>
      </c>
      <c r="R65" s="121">
        <v>9</v>
      </c>
      <c r="S65" s="121">
        <v>81</v>
      </c>
      <c r="T65" s="121" t="s">
        <v>47</v>
      </c>
      <c r="U65" s="121"/>
      <c r="V65" s="121">
        <v>8</v>
      </c>
      <c r="W65" s="121">
        <v>4</v>
      </c>
      <c r="X65" s="121">
        <v>6</v>
      </c>
      <c r="Y65" s="121">
        <v>8</v>
      </c>
      <c r="Z65" s="121">
        <v>2915</v>
      </c>
      <c r="AA65" s="121"/>
      <c r="AB65" s="124" t="s">
        <v>150</v>
      </c>
    </row>
    <row r="66" spans="2:28" ht="15.65" x14ac:dyDescent="0.25">
      <c r="B66" s="120" t="s">
        <v>3</v>
      </c>
      <c r="C66" s="121" t="s">
        <v>166</v>
      </c>
      <c r="D66" s="121"/>
      <c r="E66" s="121"/>
      <c r="F66" s="122">
        <v>5</v>
      </c>
      <c r="G66" s="122"/>
      <c r="H66" s="122">
        <v>2.1</v>
      </c>
      <c r="I66" s="122">
        <v>4.0999999999999996</v>
      </c>
      <c r="J66" s="122">
        <v>2.1</v>
      </c>
      <c r="K66" s="122"/>
      <c r="L66" s="122"/>
      <c r="M66" s="122"/>
      <c r="N66" s="122"/>
      <c r="O66" s="121" t="s">
        <v>167</v>
      </c>
      <c r="P66" s="121">
        <v>35</v>
      </c>
      <c r="Q66" s="121">
        <v>3</v>
      </c>
      <c r="R66" s="121">
        <v>13</v>
      </c>
      <c r="S66" s="121">
        <v>81</v>
      </c>
      <c r="T66" s="121" t="s">
        <v>47</v>
      </c>
      <c r="U66" s="121"/>
      <c r="V66" s="121">
        <v>2.5</v>
      </c>
      <c r="W66" s="121">
        <v>1.25</v>
      </c>
      <c r="X66" s="121">
        <v>1.88</v>
      </c>
      <c r="Y66" s="121">
        <v>2.5</v>
      </c>
      <c r="Z66" s="121">
        <v>2910</v>
      </c>
      <c r="AA66" s="121"/>
      <c r="AB66" s="124" t="s">
        <v>150</v>
      </c>
    </row>
    <row r="67" spans="2:28" ht="15.65" x14ac:dyDescent="0.25">
      <c r="B67" s="120" t="s">
        <v>256</v>
      </c>
      <c r="C67" s="121" t="s">
        <v>257</v>
      </c>
      <c r="D67" s="121"/>
      <c r="E67" s="121"/>
      <c r="F67" s="122" t="s">
        <v>177</v>
      </c>
      <c r="G67" s="122"/>
      <c r="H67" s="122"/>
      <c r="I67" s="122" t="s">
        <v>177</v>
      </c>
      <c r="J67" s="122" t="s">
        <v>177</v>
      </c>
      <c r="K67" s="122" t="s">
        <v>177</v>
      </c>
      <c r="L67" s="122"/>
      <c r="M67" s="122"/>
      <c r="N67" s="122"/>
      <c r="O67" s="121" t="s">
        <v>258</v>
      </c>
      <c r="P67" s="121">
        <v>56</v>
      </c>
      <c r="Q67" s="121">
        <v>6</v>
      </c>
      <c r="R67" s="121"/>
      <c r="S67" s="121">
        <v>81</v>
      </c>
      <c r="T67" s="121" t="s">
        <v>47</v>
      </c>
      <c r="U67" s="121"/>
      <c r="V67" s="121">
        <v>3.2</v>
      </c>
      <c r="W67" s="121">
        <v>1.6</v>
      </c>
      <c r="X67" s="121">
        <v>2.4</v>
      </c>
      <c r="Y67" s="121">
        <v>3.2</v>
      </c>
      <c r="Z67" s="121">
        <v>3384</v>
      </c>
      <c r="AA67" s="121"/>
      <c r="AB67" s="124" t="s">
        <v>150</v>
      </c>
    </row>
    <row r="68" spans="2:28" ht="15.65" x14ac:dyDescent="0.25">
      <c r="B68" s="120" t="s">
        <v>259</v>
      </c>
      <c r="C68" s="121" t="s">
        <v>260</v>
      </c>
      <c r="D68" s="121"/>
      <c r="E68" s="121"/>
      <c r="F68" s="122"/>
      <c r="G68" s="122"/>
      <c r="H68" s="122" t="s">
        <v>177</v>
      </c>
      <c r="I68" s="122"/>
      <c r="J68" s="122"/>
      <c r="K68" s="122"/>
      <c r="L68" s="122"/>
      <c r="M68" s="122"/>
      <c r="N68" s="122"/>
      <c r="O68" s="121"/>
      <c r="P68" s="121">
        <v>28</v>
      </c>
      <c r="Q68" s="121">
        <v>4</v>
      </c>
      <c r="R68" s="121">
        <v>67</v>
      </c>
      <c r="S68" s="121">
        <v>89</v>
      </c>
      <c r="T68" s="121" t="s">
        <v>47</v>
      </c>
      <c r="U68" s="121"/>
      <c r="V68" s="121">
        <v>2</v>
      </c>
      <c r="W68" s="121">
        <v>1</v>
      </c>
      <c r="X68" s="121">
        <v>1.5</v>
      </c>
      <c r="Y68" s="121">
        <v>2</v>
      </c>
      <c r="Z68" s="121">
        <v>3680</v>
      </c>
      <c r="AA68" s="121"/>
      <c r="AB68" s="124" t="s">
        <v>150</v>
      </c>
    </row>
    <row r="69" spans="2:28" ht="15.65" x14ac:dyDescent="0.25">
      <c r="B69" s="120" t="s">
        <v>261</v>
      </c>
      <c r="C69" s="121" t="s">
        <v>262</v>
      </c>
      <c r="D69" s="121"/>
      <c r="E69" s="121"/>
      <c r="F69" s="122" t="s">
        <v>177</v>
      </c>
      <c r="G69" s="122"/>
      <c r="H69" s="122"/>
      <c r="I69" s="122"/>
      <c r="J69" s="122"/>
      <c r="K69" s="122"/>
      <c r="L69" s="122"/>
      <c r="M69" s="122"/>
      <c r="N69" s="122"/>
      <c r="O69" s="121" t="s">
        <v>263</v>
      </c>
      <c r="P69" s="121">
        <v>28</v>
      </c>
      <c r="Q69" s="121">
        <v>2</v>
      </c>
      <c r="R69" s="121">
        <v>53</v>
      </c>
      <c r="S69" s="121">
        <v>73</v>
      </c>
      <c r="T69" s="121" t="s">
        <v>47</v>
      </c>
      <c r="U69" s="121"/>
      <c r="V69" s="121">
        <v>3</v>
      </c>
      <c r="W69" s="121">
        <v>1.5</v>
      </c>
      <c r="X69" s="121">
        <v>3</v>
      </c>
      <c r="Y69" s="121">
        <v>3</v>
      </c>
      <c r="Z69" s="121">
        <v>3143</v>
      </c>
      <c r="AA69" s="121"/>
      <c r="AB69" s="124" t="s">
        <v>150</v>
      </c>
    </row>
    <row r="70" spans="2:28" ht="15.65" x14ac:dyDescent="0.25">
      <c r="B70" s="120" t="s">
        <v>264</v>
      </c>
      <c r="C70" s="121" t="s">
        <v>265</v>
      </c>
      <c r="D70" s="121"/>
      <c r="E70" s="121"/>
      <c r="F70" s="122"/>
      <c r="G70" s="122"/>
      <c r="H70" s="122" t="s">
        <v>177</v>
      </c>
      <c r="I70" s="122"/>
      <c r="J70" s="122"/>
      <c r="K70" s="122"/>
      <c r="L70" s="122"/>
      <c r="M70" s="122"/>
      <c r="N70" s="122"/>
      <c r="O70" s="121"/>
      <c r="P70" s="121" t="s">
        <v>266</v>
      </c>
      <c r="Q70" s="121">
        <v>1</v>
      </c>
      <c r="R70" s="121">
        <v>61</v>
      </c>
      <c r="S70" s="121">
        <v>85</v>
      </c>
      <c r="T70" s="121" t="s">
        <v>47</v>
      </c>
      <c r="U70" s="121"/>
      <c r="V70" s="121">
        <v>1.2</v>
      </c>
      <c r="W70" s="121"/>
      <c r="X70" s="121">
        <v>0.9</v>
      </c>
      <c r="Y70" s="121">
        <v>1.2</v>
      </c>
      <c r="Z70" s="121">
        <v>3353</v>
      </c>
      <c r="AA70" s="121"/>
      <c r="AB70" s="124" t="s">
        <v>150</v>
      </c>
    </row>
    <row r="71" spans="2:28" ht="15.65" x14ac:dyDescent="0.25">
      <c r="B71" s="120" t="s">
        <v>267</v>
      </c>
      <c r="C71" s="121" t="s">
        <v>268</v>
      </c>
      <c r="D71" s="121"/>
      <c r="E71" s="121"/>
      <c r="F71" s="122"/>
      <c r="G71" s="122" t="s">
        <v>177</v>
      </c>
      <c r="H71" s="122"/>
      <c r="I71" s="122"/>
      <c r="J71" s="122"/>
      <c r="K71" s="122"/>
      <c r="L71" s="122"/>
      <c r="M71" s="122"/>
      <c r="N71" s="122"/>
      <c r="O71" s="121" t="s">
        <v>269</v>
      </c>
      <c r="P71" s="121">
        <v>35</v>
      </c>
      <c r="Q71" s="121">
        <v>4</v>
      </c>
      <c r="R71" s="135">
        <v>0</v>
      </c>
      <c r="S71" s="135">
        <v>99</v>
      </c>
      <c r="T71" s="121" t="s">
        <v>61</v>
      </c>
      <c r="U71" s="121"/>
      <c r="V71" s="121">
        <v>0.8</v>
      </c>
      <c r="W71" s="121">
        <v>0.64</v>
      </c>
      <c r="X71" s="121">
        <v>0.8</v>
      </c>
      <c r="Y71" s="121">
        <v>0.8</v>
      </c>
      <c r="Z71" s="121">
        <v>2644</v>
      </c>
      <c r="AA71" s="121"/>
      <c r="AB71" s="124" t="s">
        <v>160</v>
      </c>
    </row>
    <row r="72" spans="2:28" ht="15.65" x14ac:dyDescent="0.25">
      <c r="B72" s="120" t="s">
        <v>270</v>
      </c>
      <c r="C72" s="121" t="s">
        <v>183</v>
      </c>
      <c r="D72" s="121"/>
      <c r="E72" s="121"/>
      <c r="F72" s="122"/>
      <c r="G72" s="122"/>
      <c r="H72" s="122" t="s">
        <v>177</v>
      </c>
      <c r="I72" s="122"/>
      <c r="J72" s="122"/>
      <c r="K72" s="122"/>
      <c r="L72" s="122"/>
      <c r="M72" s="122"/>
      <c r="N72" s="122"/>
      <c r="O72" s="121"/>
      <c r="P72" s="121">
        <v>21</v>
      </c>
      <c r="Q72" s="121">
        <v>2</v>
      </c>
      <c r="R72" s="121">
        <v>68</v>
      </c>
      <c r="S72" s="121">
        <v>85</v>
      </c>
      <c r="T72" s="121" t="s">
        <v>61</v>
      </c>
      <c r="U72" s="121"/>
      <c r="V72" s="121">
        <v>2.5</v>
      </c>
      <c r="W72" s="121"/>
      <c r="X72" s="121">
        <v>1.88</v>
      </c>
      <c r="Y72" s="121">
        <v>2.5</v>
      </c>
      <c r="Z72" s="121">
        <v>2997</v>
      </c>
      <c r="AA72" s="121"/>
      <c r="AB72" s="124" t="s">
        <v>160</v>
      </c>
    </row>
    <row r="73" spans="2:28" ht="15.65" x14ac:dyDescent="0.25">
      <c r="B73" s="120" t="s">
        <v>271</v>
      </c>
      <c r="C73" s="121" t="s">
        <v>272</v>
      </c>
      <c r="D73" s="121"/>
      <c r="E73" s="121"/>
      <c r="F73" s="122" t="s">
        <v>177</v>
      </c>
      <c r="G73" s="122"/>
      <c r="H73" s="122"/>
      <c r="I73" s="122"/>
      <c r="J73" s="122"/>
      <c r="K73" s="122"/>
      <c r="L73" s="122"/>
      <c r="M73" s="122"/>
      <c r="N73" s="122"/>
      <c r="O73" s="121"/>
      <c r="P73" s="121">
        <v>28</v>
      </c>
      <c r="Q73" s="121">
        <v>4</v>
      </c>
      <c r="R73" s="121">
        <v>15</v>
      </c>
      <c r="S73" s="121">
        <v>89</v>
      </c>
      <c r="T73" s="121" t="s">
        <v>47</v>
      </c>
      <c r="U73" s="121"/>
      <c r="V73" s="121">
        <v>0.4</v>
      </c>
      <c r="W73" s="121">
        <v>0.2</v>
      </c>
      <c r="X73" s="121">
        <v>0.3</v>
      </c>
      <c r="Y73" s="121">
        <v>0.4</v>
      </c>
      <c r="Z73" s="121">
        <v>3640</v>
      </c>
      <c r="AA73" s="121"/>
      <c r="AB73" s="124" t="s">
        <v>150</v>
      </c>
    </row>
    <row r="74" spans="2:28" ht="15.65" x14ac:dyDescent="0.25">
      <c r="B74" s="120" t="s">
        <v>273</v>
      </c>
      <c r="C74" s="121" t="s">
        <v>274</v>
      </c>
      <c r="D74" s="121"/>
      <c r="E74" s="121"/>
      <c r="F74" s="122"/>
      <c r="G74" s="122" t="s">
        <v>177</v>
      </c>
      <c r="H74" s="122"/>
      <c r="I74" s="122"/>
      <c r="J74" s="122"/>
      <c r="K74" s="122" t="s">
        <v>177</v>
      </c>
      <c r="L74" s="122"/>
      <c r="M74" s="122"/>
      <c r="N74" s="122"/>
      <c r="O74" s="121" t="s">
        <v>347</v>
      </c>
      <c r="P74" s="121">
        <v>21</v>
      </c>
      <c r="Q74" s="121">
        <v>2</v>
      </c>
      <c r="R74" s="121">
        <v>14</v>
      </c>
      <c r="S74" s="121">
        <v>83</v>
      </c>
      <c r="T74" s="121" t="s">
        <v>63</v>
      </c>
      <c r="U74" s="121">
        <v>1</v>
      </c>
      <c r="V74" s="121">
        <v>2</v>
      </c>
      <c r="W74" s="121"/>
      <c r="X74" s="121"/>
      <c r="Y74" s="121"/>
      <c r="Z74" s="121">
        <v>4287</v>
      </c>
      <c r="AA74" s="121"/>
      <c r="AB74" s="124" t="s">
        <v>160</v>
      </c>
    </row>
    <row r="75" spans="2:28" ht="15.65" x14ac:dyDescent="0.25">
      <c r="B75" s="120" t="s">
        <v>275</v>
      </c>
      <c r="C75" s="121" t="s">
        <v>276</v>
      </c>
      <c r="D75" s="121"/>
      <c r="E75" s="121"/>
      <c r="F75" s="122" t="s">
        <v>177</v>
      </c>
      <c r="G75" s="122"/>
      <c r="H75" s="122"/>
      <c r="I75" s="122"/>
      <c r="J75" s="122"/>
      <c r="K75" s="122"/>
      <c r="L75" s="122"/>
      <c r="M75" s="122"/>
      <c r="N75" s="122"/>
      <c r="O75" s="121"/>
      <c r="P75" s="121">
        <v>28</v>
      </c>
      <c r="Q75" s="121">
        <v>4</v>
      </c>
      <c r="R75" s="121">
        <v>14</v>
      </c>
      <c r="S75" s="121">
        <v>83</v>
      </c>
      <c r="T75" s="121" t="s">
        <v>47</v>
      </c>
      <c r="U75" s="121"/>
      <c r="V75" s="121">
        <v>1.5</v>
      </c>
      <c r="W75" s="121">
        <v>0.75</v>
      </c>
      <c r="X75" s="121">
        <v>1.1299999999999999</v>
      </c>
      <c r="Y75" s="121">
        <v>1.5</v>
      </c>
      <c r="Z75" s="121">
        <v>3504</v>
      </c>
      <c r="AA75" s="121"/>
      <c r="AB75" s="124" t="s">
        <v>150</v>
      </c>
    </row>
    <row r="76" spans="2:28" ht="15.65" x14ac:dyDescent="0.25">
      <c r="B76" s="120" t="s">
        <v>277</v>
      </c>
      <c r="C76" s="121" t="s">
        <v>278</v>
      </c>
      <c r="D76" s="121"/>
      <c r="E76" s="121"/>
      <c r="F76" s="122"/>
      <c r="G76" s="122"/>
      <c r="H76" s="122" t="s">
        <v>177</v>
      </c>
      <c r="I76" s="122"/>
      <c r="J76" s="122"/>
      <c r="K76" s="122"/>
      <c r="L76" s="122"/>
      <c r="M76" s="122"/>
      <c r="N76" s="122"/>
      <c r="O76" s="121"/>
      <c r="P76" s="121">
        <v>21</v>
      </c>
      <c r="Q76" s="121">
        <v>1</v>
      </c>
      <c r="R76" s="121">
        <v>68</v>
      </c>
      <c r="S76" s="121">
        <v>85</v>
      </c>
      <c r="T76" s="121" t="s">
        <v>61</v>
      </c>
      <c r="U76" s="121"/>
      <c r="V76" s="121">
        <v>2.5</v>
      </c>
      <c r="W76" s="121"/>
      <c r="X76" s="121">
        <v>1.88</v>
      </c>
      <c r="Y76" s="121">
        <v>2.5</v>
      </c>
      <c r="Z76" s="121">
        <v>3064</v>
      </c>
      <c r="AA76" s="121"/>
      <c r="AB76" s="124" t="s">
        <v>160</v>
      </c>
    </row>
    <row r="77" spans="2:28" ht="15.65" x14ac:dyDescent="0.25">
      <c r="B77" s="120" t="s">
        <v>81</v>
      </c>
      <c r="C77" s="121" t="s">
        <v>279</v>
      </c>
      <c r="D77" s="121"/>
      <c r="E77" s="121"/>
      <c r="F77" s="122"/>
      <c r="G77" s="122" t="s">
        <v>177</v>
      </c>
      <c r="H77" s="122"/>
      <c r="I77" s="122"/>
      <c r="J77" s="122"/>
      <c r="K77" s="122" t="s">
        <v>177</v>
      </c>
      <c r="L77" s="122"/>
      <c r="M77" s="122"/>
      <c r="N77" s="122"/>
      <c r="O77" s="121"/>
      <c r="P77" s="121">
        <v>35</v>
      </c>
      <c r="Q77" s="121">
        <v>3</v>
      </c>
      <c r="R77" s="121">
        <v>11</v>
      </c>
      <c r="S77" s="121">
        <v>83</v>
      </c>
      <c r="T77" s="121" t="s">
        <v>61</v>
      </c>
      <c r="U77" s="121"/>
      <c r="V77" s="121">
        <v>0.24</v>
      </c>
      <c r="W77" s="121">
        <v>0.19</v>
      </c>
      <c r="X77" s="121">
        <v>0.24</v>
      </c>
      <c r="Y77" s="121">
        <v>0.24</v>
      </c>
      <c r="Z77" s="121">
        <v>3796</v>
      </c>
      <c r="AA77" s="121"/>
      <c r="AB77" s="124" t="s">
        <v>160</v>
      </c>
    </row>
    <row r="78" spans="2:28" ht="15.65" x14ac:dyDescent="0.25">
      <c r="B78" s="120" t="s">
        <v>280</v>
      </c>
      <c r="C78" s="121" t="s">
        <v>281</v>
      </c>
      <c r="D78" s="121"/>
      <c r="E78" s="121"/>
      <c r="F78" s="122"/>
      <c r="G78" s="122" t="s">
        <v>177</v>
      </c>
      <c r="H78" s="122" t="s">
        <v>177</v>
      </c>
      <c r="I78" s="122"/>
      <c r="J78" s="122"/>
      <c r="K78" s="122"/>
      <c r="L78" s="122"/>
      <c r="M78" s="122"/>
      <c r="N78" s="122"/>
      <c r="O78" s="121"/>
      <c r="P78" s="121" t="s">
        <v>164</v>
      </c>
      <c r="Q78" s="121">
        <v>9</v>
      </c>
      <c r="R78" s="121">
        <v>60</v>
      </c>
      <c r="S78" s="121">
        <v>89</v>
      </c>
      <c r="T78" s="121" t="s">
        <v>61</v>
      </c>
      <c r="U78" s="121"/>
      <c r="V78" s="121">
        <v>8</v>
      </c>
      <c r="W78" s="121"/>
      <c r="X78" s="121"/>
      <c r="Y78" s="121"/>
      <c r="Z78" s="121">
        <v>3536</v>
      </c>
      <c r="AA78" s="121"/>
      <c r="AB78" s="124" t="s">
        <v>160</v>
      </c>
    </row>
    <row r="79" spans="2:28" ht="15.65" x14ac:dyDescent="0.25">
      <c r="B79" s="120" t="s">
        <v>282</v>
      </c>
      <c r="C79" s="121" t="s">
        <v>283</v>
      </c>
      <c r="D79" s="121"/>
      <c r="E79" s="121"/>
      <c r="F79" s="122" t="s">
        <v>177</v>
      </c>
      <c r="G79" s="122"/>
      <c r="H79" s="122"/>
      <c r="I79" s="122"/>
      <c r="J79" s="122"/>
      <c r="K79" s="122"/>
      <c r="L79" s="122"/>
      <c r="M79" s="122"/>
      <c r="N79" s="122"/>
      <c r="O79" s="121" t="s">
        <v>284</v>
      </c>
      <c r="P79" s="121" t="s">
        <v>285</v>
      </c>
      <c r="Q79" s="121">
        <v>3</v>
      </c>
      <c r="R79" s="121">
        <v>53</v>
      </c>
      <c r="S79" s="121">
        <v>79</v>
      </c>
      <c r="T79" s="121" t="s">
        <v>48</v>
      </c>
      <c r="U79" s="121">
        <v>1.3</v>
      </c>
      <c r="V79" s="121">
        <v>1.6</v>
      </c>
      <c r="W79" s="121"/>
      <c r="X79" s="121"/>
      <c r="Y79" s="121"/>
      <c r="Z79" s="121">
        <v>4090</v>
      </c>
      <c r="AA79" s="121"/>
      <c r="AB79" s="124" t="s">
        <v>150</v>
      </c>
    </row>
    <row r="80" spans="2:28" ht="15.65" x14ac:dyDescent="0.25">
      <c r="B80" s="120" t="s">
        <v>286</v>
      </c>
      <c r="C80" s="121" t="s">
        <v>287</v>
      </c>
      <c r="D80" s="121"/>
      <c r="E80" s="121"/>
      <c r="F80" s="122"/>
      <c r="G80" s="122" t="s">
        <v>177</v>
      </c>
      <c r="H80" s="122"/>
      <c r="I80" s="122"/>
      <c r="J80" s="122"/>
      <c r="K80" s="122"/>
      <c r="L80" s="122"/>
      <c r="M80" s="122"/>
      <c r="N80" s="122"/>
      <c r="O80" s="121" t="s">
        <v>288</v>
      </c>
      <c r="P80" s="121">
        <v>35</v>
      </c>
      <c r="Q80" s="121">
        <v>2</v>
      </c>
      <c r="R80" s="121">
        <v>13</v>
      </c>
      <c r="S80" s="121">
        <v>77</v>
      </c>
      <c r="T80" s="121" t="s">
        <v>63</v>
      </c>
      <c r="U80" s="121">
        <v>0.3</v>
      </c>
      <c r="V80" s="121">
        <v>0.5</v>
      </c>
      <c r="W80" s="121"/>
      <c r="X80" s="121"/>
      <c r="Y80" s="121"/>
      <c r="Z80" s="121">
        <v>3863</v>
      </c>
      <c r="AA80" s="121"/>
      <c r="AB80" s="124" t="s">
        <v>160</v>
      </c>
    </row>
    <row r="81" spans="2:28" ht="15.65" x14ac:dyDescent="0.25">
      <c r="B81" s="120" t="s">
        <v>289</v>
      </c>
      <c r="C81" s="121" t="s">
        <v>290</v>
      </c>
      <c r="D81" s="121"/>
      <c r="E81" s="121"/>
      <c r="F81" s="122"/>
      <c r="G81" s="122" t="s">
        <v>177</v>
      </c>
      <c r="H81" s="122"/>
      <c r="I81" s="122"/>
      <c r="J81" s="122"/>
      <c r="K81" s="122"/>
      <c r="L81" s="122"/>
      <c r="M81" s="122"/>
      <c r="N81" s="122"/>
      <c r="O81" s="121" t="s">
        <v>335</v>
      </c>
      <c r="P81" s="121">
        <v>35</v>
      </c>
      <c r="Q81" s="121">
        <v>3</v>
      </c>
      <c r="R81" s="135">
        <v>0</v>
      </c>
      <c r="S81" s="135">
        <v>99</v>
      </c>
      <c r="T81" s="121" t="s">
        <v>47</v>
      </c>
      <c r="U81" s="121"/>
      <c r="V81" s="121">
        <v>0.25</v>
      </c>
      <c r="W81" s="121"/>
      <c r="X81" s="121"/>
      <c r="Y81" s="121"/>
      <c r="Z81" s="121">
        <v>2576</v>
      </c>
      <c r="AA81" s="121"/>
      <c r="AB81" s="124" t="s">
        <v>150</v>
      </c>
    </row>
    <row r="82" spans="2:28" ht="15.65" x14ac:dyDescent="0.25">
      <c r="B82" s="120" t="s">
        <v>86</v>
      </c>
      <c r="C82" s="121" t="s">
        <v>168</v>
      </c>
      <c r="D82" s="121"/>
      <c r="E82" s="121"/>
      <c r="F82" s="122"/>
      <c r="G82" s="122">
        <v>2.1</v>
      </c>
      <c r="H82" s="122">
        <v>5</v>
      </c>
      <c r="I82" s="122"/>
      <c r="J82" s="122"/>
      <c r="K82" s="122">
        <v>2.1</v>
      </c>
      <c r="L82" s="122"/>
      <c r="M82" s="122"/>
      <c r="N82" s="122"/>
      <c r="O82" s="121" t="s">
        <v>169</v>
      </c>
      <c r="P82" s="121">
        <v>35</v>
      </c>
      <c r="Q82" s="121">
        <v>2</v>
      </c>
      <c r="R82" s="121">
        <v>60</v>
      </c>
      <c r="S82" s="121">
        <v>88</v>
      </c>
      <c r="T82" s="121" t="s">
        <v>47</v>
      </c>
      <c r="U82" s="121"/>
      <c r="V82" s="121">
        <v>0.96</v>
      </c>
      <c r="W82" s="121">
        <v>0.48</v>
      </c>
      <c r="X82" s="121">
        <v>0.72</v>
      </c>
      <c r="Y82" s="121">
        <v>0.96</v>
      </c>
      <c r="Z82" s="121">
        <v>2619</v>
      </c>
      <c r="AA82" s="121"/>
      <c r="AB82" s="124" t="s">
        <v>150</v>
      </c>
    </row>
    <row r="83" spans="2:28" ht="15.65" x14ac:dyDescent="0.25">
      <c r="B83" s="120" t="s">
        <v>45</v>
      </c>
      <c r="C83" s="121" t="s">
        <v>170</v>
      </c>
      <c r="D83" s="121"/>
      <c r="E83" s="121"/>
      <c r="F83" s="122"/>
      <c r="G83" s="122">
        <v>4</v>
      </c>
      <c r="H83" s="122">
        <v>4</v>
      </c>
      <c r="I83" s="122"/>
      <c r="J83" s="122"/>
      <c r="K83" s="122"/>
      <c r="L83" s="122"/>
      <c r="M83" s="122"/>
      <c r="N83" s="122"/>
      <c r="O83" s="121"/>
      <c r="P83" s="121" t="s">
        <v>171</v>
      </c>
      <c r="Q83" s="121">
        <v>10</v>
      </c>
      <c r="R83" s="121">
        <v>61</v>
      </c>
      <c r="S83" s="121">
        <v>85</v>
      </c>
      <c r="T83" s="121" t="s">
        <v>48</v>
      </c>
      <c r="U83" s="121">
        <v>0.3</v>
      </c>
      <c r="V83" s="121">
        <v>0.37</v>
      </c>
      <c r="W83" s="121"/>
      <c r="X83" s="121"/>
      <c r="Y83" s="121"/>
      <c r="Z83" s="121">
        <v>4160</v>
      </c>
      <c r="AA83" s="121"/>
      <c r="AB83" s="124" t="s">
        <v>150</v>
      </c>
    </row>
    <row r="84" spans="2:28" ht="15.65" x14ac:dyDescent="0.25">
      <c r="B84" s="120" t="s">
        <v>291</v>
      </c>
      <c r="C84" s="121" t="s">
        <v>292</v>
      </c>
      <c r="D84" s="121"/>
      <c r="E84" s="121"/>
      <c r="F84" s="122"/>
      <c r="G84" s="122" t="s">
        <v>177</v>
      </c>
      <c r="H84" s="122"/>
      <c r="I84" s="122"/>
      <c r="J84" s="122"/>
      <c r="K84" s="122"/>
      <c r="L84" s="122"/>
      <c r="M84" s="122"/>
      <c r="N84" s="122"/>
      <c r="O84" s="121"/>
      <c r="P84" s="121">
        <v>28</v>
      </c>
      <c r="Q84" s="121">
        <v>3</v>
      </c>
      <c r="R84" s="121">
        <v>13</v>
      </c>
      <c r="S84" s="121">
        <v>83</v>
      </c>
      <c r="T84" s="121" t="s">
        <v>63</v>
      </c>
      <c r="U84" s="121">
        <v>0.23400000000000001</v>
      </c>
      <c r="V84" s="121">
        <v>0.375</v>
      </c>
      <c r="W84" s="121"/>
      <c r="X84" s="121"/>
      <c r="Y84" s="121"/>
      <c r="Z84" s="121">
        <v>2889</v>
      </c>
      <c r="AA84" s="121"/>
      <c r="AB84" s="124" t="s">
        <v>160</v>
      </c>
    </row>
    <row r="85" spans="2:28" ht="15.65" x14ac:dyDescent="0.25">
      <c r="B85" s="120" t="s">
        <v>293</v>
      </c>
      <c r="C85" s="121" t="s">
        <v>294</v>
      </c>
      <c r="D85" s="121"/>
      <c r="E85" s="121"/>
      <c r="F85" s="122"/>
      <c r="G85" s="122" t="s">
        <v>177</v>
      </c>
      <c r="H85" s="122"/>
      <c r="I85" s="122"/>
      <c r="J85" s="122"/>
      <c r="K85" s="122"/>
      <c r="L85" s="122"/>
      <c r="M85" s="122"/>
      <c r="N85" s="122"/>
      <c r="O85" s="121" t="s">
        <v>348</v>
      </c>
      <c r="P85" s="121">
        <v>30</v>
      </c>
      <c r="Q85" s="121">
        <v>3</v>
      </c>
      <c r="R85" s="121">
        <v>55</v>
      </c>
      <c r="S85" s="121">
        <v>79</v>
      </c>
      <c r="T85" s="121" t="s">
        <v>61</v>
      </c>
      <c r="U85" s="121"/>
      <c r="V85" s="121">
        <v>0.4</v>
      </c>
      <c r="W85" s="121">
        <v>0.2</v>
      </c>
      <c r="X85" s="121">
        <v>0.3</v>
      </c>
      <c r="Y85" s="121">
        <v>0.4</v>
      </c>
      <c r="Z85" s="121">
        <v>3342</v>
      </c>
      <c r="AA85" s="121"/>
      <c r="AB85" s="124" t="s">
        <v>160</v>
      </c>
    </row>
    <row r="86" spans="2:28" ht="15.65" x14ac:dyDescent="0.25">
      <c r="B86" s="120" t="s">
        <v>295</v>
      </c>
      <c r="C86" s="121" t="s">
        <v>296</v>
      </c>
      <c r="D86" s="121"/>
      <c r="E86" s="121"/>
      <c r="F86" s="122"/>
      <c r="G86" s="122"/>
      <c r="H86" s="122" t="s">
        <v>177</v>
      </c>
      <c r="I86" s="122"/>
      <c r="J86" s="122"/>
      <c r="K86" s="122"/>
      <c r="L86" s="122"/>
      <c r="M86" s="122"/>
      <c r="N86" s="122"/>
      <c r="O86" s="121"/>
      <c r="P86" s="121">
        <v>21</v>
      </c>
      <c r="Q86" s="121">
        <v>2</v>
      </c>
      <c r="R86" s="121">
        <v>69</v>
      </c>
      <c r="S86" s="121">
        <v>83</v>
      </c>
      <c r="T86" s="121" t="s">
        <v>47</v>
      </c>
      <c r="U86" s="121"/>
      <c r="V86" s="121">
        <v>1.5</v>
      </c>
      <c r="W86" s="121"/>
      <c r="X86" s="121">
        <v>1.1000000000000001</v>
      </c>
      <c r="Y86" s="121">
        <v>1.5</v>
      </c>
      <c r="Z86" s="121">
        <v>3690</v>
      </c>
      <c r="AA86" s="121"/>
      <c r="AB86" s="124" t="s">
        <v>150</v>
      </c>
    </row>
    <row r="87" spans="2:28" ht="15.65" x14ac:dyDescent="0.25">
      <c r="B87" s="120" t="s">
        <v>29</v>
      </c>
      <c r="C87" s="121" t="s">
        <v>172</v>
      </c>
      <c r="D87" s="121"/>
      <c r="E87" s="121"/>
      <c r="F87" s="122"/>
      <c r="G87" s="122">
        <v>4</v>
      </c>
      <c r="H87" s="122"/>
      <c r="I87" s="122"/>
      <c r="J87" s="122">
        <v>3.1</v>
      </c>
      <c r="K87" s="122">
        <v>3.1</v>
      </c>
      <c r="L87" s="122">
        <v>5</v>
      </c>
      <c r="M87" s="122">
        <v>5.0999999999999996</v>
      </c>
      <c r="N87" s="122"/>
      <c r="O87" s="121"/>
      <c r="P87" s="121">
        <v>28</v>
      </c>
      <c r="Q87" s="121">
        <v>10</v>
      </c>
      <c r="R87" s="121">
        <v>9</v>
      </c>
      <c r="S87" s="121">
        <v>81</v>
      </c>
      <c r="T87" s="121" t="s">
        <v>47</v>
      </c>
      <c r="U87" s="121"/>
      <c r="V87" s="121">
        <v>8</v>
      </c>
      <c r="W87" s="121">
        <v>4</v>
      </c>
      <c r="X87" s="121">
        <v>6</v>
      </c>
      <c r="Y87" s="121">
        <v>8</v>
      </c>
      <c r="Z87" s="121">
        <v>2632</v>
      </c>
      <c r="AA87" s="121"/>
      <c r="AB87" s="124" t="s">
        <v>150</v>
      </c>
    </row>
    <row r="88" spans="2:28" ht="15.65" x14ac:dyDescent="0.25">
      <c r="B88" s="120" t="s">
        <v>152</v>
      </c>
      <c r="C88" s="121" t="s">
        <v>172</v>
      </c>
      <c r="D88" s="121"/>
      <c r="E88" s="121"/>
      <c r="F88" s="122"/>
      <c r="G88" s="122">
        <v>4</v>
      </c>
      <c r="H88" s="122"/>
      <c r="I88" s="122"/>
      <c r="J88" s="122">
        <v>3.1</v>
      </c>
      <c r="K88" s="122">
        <v>3.1</v>
      </c>
      <c r="L88" s="122">
        <v>5</v>
      </c>
      <c r="M88" s="122">
        <v>5.0999999999999996</v>
      </c>
      <c r="N88" s="122"/>
      <c r="O88" s="121" t="s">
        <v>173</v>
      </c>
      <c r="P88" s="121">
        <v>28</v>
      </c>
      <c r="Q88" s="121">
        <v>1</v>
      </c>
      <c r="R88" s="121">
        <v>0</v>
      </c>
      <c r="S88" s="121">
        <v>81</v>
      </c>
      <c r="T88" s="121" t="s">
        <v>47</v>
      </c>
      <c r="U88" s="121"/>
      <c r="V88" s="121">
        <v>8</v>
      </c>
      <c r="W88" s="121">
        <v>7.5</v>
      </c>
      <c r="X88" s="121">
        <v>6</v>
      </c>
      <c r="Y88" s="121">
        <v>8</v>
      </c>
      <c r="Z88" s="121">
        <v>2632</v>
      </c>
      <c r="AA88" s="121"/>
      <c r="AB88" s="124" t="s">
        <v>150</v>
      </c>
    </row>
    <row r="89" spans="2:28" ht="15.65" x14ac:dyDescent="0.25">
      <c r="B89" s="120" t="s">
        <v>1</v>
      </c>
      <c r="C89" s="121" t="s">
        <v>174</v>
      </c>
      <c r="D89" s="121"/>
      <c r="E89" s="121"/>
      <c r="F89" s="122"/>
      <c r="G89" s="122">
        <v>5</v>
      </c>
      <c r="H89" s="122"/>
      <c r="I89" s="122"/>
      <c r="J89" s="122"/>
      <c r="K89" s="122">
        <v>5</v>
      </c>
      <c r="L89" s="122"/>
      <c r="M89" s="122"/>
      <c r="N89" s="122"/>
      <c r="O89" s="121" t="s">
        <v>347</v>
      </c>
      <c r="P89" s="121" t="s">
        <v>175</v>
      </c>
      <c r="Q89" s="121">
        <v>4</v>
      </c>
      <c r="R89" s="121">
        <v>15</v>
      </c>
      <c r="S89" s="121">
        <v>81</v>
      </c>
      <c r="T89" s="121" t="s">
        <v>61</v>
      </c>
      <c r="U89" s="121"/>
      <c r="V89" s="121">
        <v>0.32</v>
      </c>
      <c r="W89" s="121">
        <v>0.16</v>
      </c>
      <c r="X89" s="121">
        <v>0.24</v>
      </c>
      <c r="Y89" s="121">
        <v>0.32</v>
      </c>
      <c r="Z89" s="121">
        <v>3275</v>
      </c>
      <c r="AA89" s="121"/>
      <c r="AB89" s="124" t="s">
        <v>160</v>
      </c>
    </row>
    <row r="90" spans="2:28" ht="15.65" x14ac:dyDescent="0.25">
      <c r="B90" s="120" t="s">
        <v>297</v>
      </c>
      <c r="C90" s="121" t="s">
        <v>298</v>
      </c>
      <c r="D90" s="121"/>
      <c r="E90" s="121"/>
      <c r="F90" s="122"/>
      <c r="G90" s="122" t="s">
        <v>177</v>
      </c>
      <c r="H90" s="122"/>
      <c r="I90" s="122"/>
      <c r="J90" s="122"/>
      <c r="K90" s="122"/>
      <c r="L90" s="122"/>
      <c r="M90" s="122"/>
      <c r="N90" s="122"/>
      <c r="O90" s="121"/>
      <c r="P90" s="121">
        <v>21</v>
      </c>
      <c r="Q90" s="121">
        <v>2</v>
      </c>
      <c r="R90" s="121">
        <v>9</v>
      </c>
      <c r="S90" s="121">
        <v>79</v>
      </c>
      <c r="T90" s="121" t="s">
        <v>61</v>
      </c>
      <c r="U90" s="121"/>
      <c r="V90" s="121">
        <v>0.5</v>
      </c>
      <c r="W90" s="121">
        <v>0.25</v>
      </c>
      <c r="X90" s="121">
        <v>0.41</v>
      </c>
      <c r="Y90" s="121">
        <v>0.5</v>
      </c>
      <c r="Z90" s="121">
        <v>3157</v>
      </c>
      <c r="AA90" s="121"/>
      <c r="AB90" s="124" t="s">
        <v>160</v>
      </c>
    </row>
    <row r="91" spans="2:28" ht="15.65" x14ac:dyDescent="0.25">
      <c r="B91" s="120" t="s">
        <v>299</v>
      </c>
      <c r="C91" s="121" t="s">
        <v>300</v>
      </c>
      <c r="D91" s="121"/>
      <c r="E91" s="121"/>
      <c r="F91" s="122" t="s">
        <v>177</v>
      </c>
      <c r="G91" s="122"/>
      <c r="H91" s="122"/>
      <c r="I91" s="122"/>
      <c r="J91" s="122"/>
      <c r="K91" s="122"/>
      <c r="L91" s="122"/>
      <c r="M91" s="122"/>
      <c r="N91" s="122"/>
      <c r="O91" s="121" t="s">
        <v>242</v>
      </c>
      <c r="P91" s="121">
        <v>14</v>
      </c>
      <c r="Q91" s="121">
        <v>5</v>
      </c>
      <c r="R91" s="135">
        <v>0</v>
      </c>
      <c r="S91" s="135">
        <v>99</v>
      </c>
      <c r="T91" s="121" t="s">
        <v>61</v>
      </c>
      <c r="U91" s="121"/>
      <c r="V91" s="121">
        <v>4</v>
      </c>
      <c r="W91" s="121">
        <v>2</v>
      </c>
      <c r="X91" s="121">
        <v>3</v>
      </c>
      <c r="Y91" s="121">
        <v>4</v>
      </c>
      <c r="Z91" s="121" t="s">
        <v>301</v>
      </c>
      <c r="AA91" s="121"/>
      <c r="AB91" s="124" t="s">
        <v>160</v>
      </c>
    </row>
    <row r="92" spans="2:28" ht="15.65" x14ac:dyDescent="0.25">
      <c r="B92" s="120" t="s">
        <v>302</v>
      </c>
      <c r="C92" s="121" t="s">
        <v>303</v>
      </c>
      <c r="D92" s="121"/>
      <c r="E92" s="121"/>
      <c r="F92" s="122" t="s">
        <v>177</v>
      </c>
      <c r="G92" s="122"/>
      <c r="H92" s="122"/>
      <c r="I92" s="122"/>
      <c r="J92" s="122"/>
      <c r="K92" s="122"/>
      <c r="L92" s="122"/>
      <c r="M92" s="122"/>
      <c r="N92" s="122"/>
      <c r="O92" s="121"/>
      <c r="P92" s="121">
        <v>28</v>
      </c>
      <c r="Q92" s="121">
        <v>4</v>
      </c>
      <c r="R92" s="121">
        <v>11</v>
      </c>
      <c r="S92" s="121"/>
      <c r="T92" s="121" t="s">
        <v>61</v>
      </c>
      <c r="U92" s="121"/>
      <c r="V92" s="121">
        <v>2.5</v>
      </c>
      <c r="W92" s="121">
        <v>1.25</v>
      </c>
      <c r="X92" s="121">
        <v>1.9</v>
      </c>
      <c r="Y92" s="121">
        <v>2.5</v>
      </c>
      <c r="Z92" s="121">
        <v>3783</v>
      </c>
      <c r="AA92" s="121"/>
      <c r="AB92" s="124" t="s">
        <v>160</v>
      </c>
    </row>
    <row r="93" spans="2:28" ht="15.65" x14ac:dyDescent="0.25">
      <c r="B93" s="120" t="s">
        <v>304</v>
      </c>
      <c r="C93" s="121" t="s">
        <v>305</v>
      </c>
      <c r="D93" s="121"/>
      <c r="E93" s="121"/>
      <c r="F93" s="122" t="s">
        <v>177</v>
      </c>
      <c r="G93" s="122"/>
      <c r="H93" s="122"/>
      <c r="I93" s="122"/>
      <c r="J93" s="122"/>
      <c r="K93" s="122"/>
      <c r="L93" s="122"/>
      <c r="M93" s="122"/>
      <c r="N93" s="122"/>
      <c r="O93" s="121" t="s">
        <v>242</v>
      </c>
      <c r="P93" s="121">
        <v>28</v>
      </c>
      <c r="Q93" s="121">
        <v>4</v>
      </c>
      <c r="R93" s="135">
        <v>0</v>
      </c>
      <c r="S93" s="135">
        <v>99</v>
      </c>
      <c r="T93" s="121" t="s">
        <v>47</v>
      </c>
      <c r="U93" s="121"/>
      <c r="V93" s="121">
        <v>2</v>
      </c>
      <c r="W93" s="121">
        <v>1.6</v>
      </c>
      <c r="X93" s="121">
        <v>2</v>
      </c>
      <c r="Y93" s="121">
        <v>2</v>
      </c>
      <c r="Z93" s="121">
        <v>2888</v>
      </c>
      <c r="AA93" s="121"/>
      <c r="AB93" s="124" t="s">
        <v>150</v>
      </c>
    </row>
    <row r="94" spans="2:28" ht="15.65" x14ac:dyDescent="0.25">
      <c r="B94" s="120" t="s">
        <v>306</v>
      </c>
      <c r="C94" s="121" t="s">
        <v>307</v>
      </c>
      <c r="D94" s="121"/>
      <c r="E94" s="121"/>
      <c r="F94" s="122" t="s">
        <v>177</v>
      </c>
      <c r="G94" s="122"/>
      <c r="H94" s="122"/>
      <c r="I94" s="122"/>
      <c r="J94" s="122"/>
      <c r="K94" s="122"/>
      <c r="L94" s="122"/>
      <c r="M94" s="122"/>
      <c r="N94" s="122"/>
      <c r="O94" s="121"/>
      <c r="P94" s="121">
        <v>35</v>
      </c>
      <c r="Q94" s="121">
        <v>3</v>
      </c>
      <c r="R94" s="121">
        <v>14</v>
      </c>
      <c r="S94" s="121">
        <v>83</v>
      </c>
      <c r="T94" s="121" t="s">
        <v>47</v>
      </c>
      <c r="U94" s="121"/>
      <c r="V94" s="121">
        <v>2</v>
      </c>
      <c r="W94" s="121">
        <v>1</v>
      </c>
      <c r="X94" s="121">
        <v>1.5</v>
      </c>
      <c r="Y94" s="121">
        <v>2</v>
      </c>
      <c r="Z94" s="121">
        <v>3269</v>
      </c>
      <c r="AA94" s="121"/>
      <c r="AB94" s="124" t="s">
        <v>150</v>
      </c>
    </row>
    <row r="95" spans="2:28" ht="15.65" x14ac:dyDescent="0.25">
      <c r="B95" s="120" t="s">
        <v>308</v>
      </c>
      <c r="C95" s="121" t="s">
        <v>234</v>
      </c>
      <c r="D95" s="121"/>
      <c r="E95" s="121"/>
      <c r="F95" s="122"/>
      <c r="G95" s="122" t="s">
        <v>177</v>
      </c>
      <c r="H95" s="122"/>
      <c r="I95" s="122"/>
      <c r="J95" s="122"/>
      <c r="K95" s="122"/>
      <c r="L95" s="122"/>
      <c r="M95" s="122"/>
      <c r="N95" s="122"/>
      <c r="O95" s="121"/>
      <c r="P95" s="121" t="s">
        <v>164</v>
      </c>
      <c r="Q95" s="121">
        <v>6</v>
      </c>
      <c r="R95" s="121">
        <v>12</v>
      </c>
      <c r="S95" s="121">
        <v>85</v>
      </c>
      <c r="T95" s="121" t="s">
        <v>47</v>
      </c>
      <c r="U95" s="121"/>
      <c r="V95" s="121">
        <v>12</v>
      </c>
      <c r="W95" s="121">
        <v>6</v>
      </c>
      <c r="X95" s="121">
        <v>9</v>
      </c>
      <c r="Y95" s="121">
        <v>12</v>
      </c>
      <c r="Z95" s="121">
        <v>3578</v>
      </c>
      <c r="AA95" s="121"/>
      <c r="AB95" s="124" t="s">
        <v>150</v>
      </c>
    </row>
    <row r="96" spans="2:28" ht="15.65" x14ac:dyDescent="0.25">
      <c r="B96" s="120" t="s">
        <v>309</v>
      </c>
      <c r="C96" s="121" t="s">
        <v>310</v>
      </c>
      <c r="D96" s="121"/>
      <c r="E96" s="121"/>
      <c r="F96" s="122"/>
      <c r="G96" s="122" t="s">
        <v>177</v>
      </c>
      <c r="H96" s="122"/>
      <c r="I96" s="122"/>
      <c r="J96" s="122"/>
      <c r="K96" s="122"/>
      <c r="L96" s="122"/>
      <c r="M96" s="122"/>
      <c r="N96" s="122"/>
      <c r="O96" s="121" t="s">
        <v>242</v>
      </c>
      <c r="P96" s="121">
        <v>28</v>
      </c>
      <c r="Q96" s="121">
        <v>3</v>
      </c>
      <c r="R96" s="135">
        <v>0</v>
      </c>
      <c r="S96" s="135">
        <v>99</v>
      </c>
      <c r="T96" s="121" t="s">
        <v>61</v>
      </c>
      <c r="U96" s="121"/>
      <c r="V96" s="121">
        <v>0.32</v>
      </c>
      <c r="W96" s="121">
        <v>0.16</v>
      </c>
      <c r="X96" s="121">
        <v>0.24</v>
      </c>
      <c r="Y96" s="121">
        <v>0.32</v>
      </c>
      <c r="Z96" s="121">
        <v>3356</v>
      </c>
      <c r="AA96" s="121"/>
      <c r="AB96" s="124" t="s">
        <v>160</v>
      </c>
    </row>
    <row r="97" spans="2:28" ht="15.65" x14ac:dyDescent="0.25">
      <c r="B97" s="120" t="s">
        <v>311</v>
      </c>
      <c r="C97" s="121" t="s">
        <v>224</v>
      </c>
      <c r="D97" s="121"/>
      <c r="E97" s="121"/>
      <c r="F97" s="122" t="s">
        <v>177</v>
      </c>
      <c r="G97" s="122"/>
      <c r="H97" s="122"/>
      <c r="I97" s="122"/>
      <c r="J97" s="122"/>
      <c r="K97" s="122"/>
      <c r="L97" s="122"/>
      <c r="M97" s="122"/>
      <c r="N97" s="122"/>
      <c r="O97" s="121" t="s">
        <v>225</v>
      </c>
      <c r="P97" s="121">
        <v>14</v>
      </c>
      <c r="Q97" s="121">
        <v>6</v>
      </c>
      <c r="R97" s="121">
        <v>15</v>
      </c>
      <c r="S97" s="121"/>
      <c r="T97" s="121" t="s">
        <v>61</v>
      </c>
      <c r="U97" s="121"/>
      <c r="V97" s="121">
        <v>4</v>
      </c>
      <c r="W97" s="121">
        <v>2</v>
      </c>
      <c r="X97" s="121">
        <v>3</v>
      </c>
      <c r="Y97" s="121">
        <v>4</v>
      </c>
      <c r="Z97" s="121">
        <v>4345</v>
      </c>
      <c r="AA97" s="121"/>
      <c r="AB97" s="124" t="s">
        <v>160</v>
      </c>
    </row>
    <row r="98" spans="2:28" ht="15.65" x14ac:dyDescent="0.25">
      <c r="B98" s="120" t="s">
        <v>312</v>
      </c>
      <c r="C98" s="121" t="s">
        <v>313</v>
      </c>
      <c r="D98" s="121"/>
      <c r="E98" s="121"/>
      <c r="F98" s="122" t="s">
        <v>177</v>
      </c>
      <c r="G98" s="122"/>
      <c r="H98" s="122"/>
      <c r="I98" s="122"/>
      <c r="J98" s="122"/>
      <c r="K98" s="122"/>
      <c r="L98" s="122"/>
      <c r="M98" s="122"/>
      <c r="N98" s="122"/>
      <c r="O98" s="121" t="s">
        <v>314</v>
      </c>
      <c r="P98" s="121">
        <v>35</v>
      </c>
      <c r="Q98" s="121">
        <v>2</v>
      </c>
      <c r="R98" s="121">
        <v>53</v>
      </c>
      <c r="S98" s="121">
        <v>83</v>
      </c>
      <c r="T98" s="121" t="s">
        <v>61</v>
      </c>
      <c r="U98" s="121"/>
      <c r="V98" s="121">
        <v>1.6</v>
      </c>
      <c r="W98" s="121">
        <v>0.8</v>
      </c>
      <c r="X98" s="121">
        <v>1.2</v>
      </c>
      <c r="Y98" s="121">
        <v>1.6</v>
      </c>
      <c r="Z98" s="121" t="s">
        <v>315</v>
      </c>
      <c r="AA98" s="121"/>
      <c r="AB98" s="124" t="s">
        <v>160</v>
      </c>
    </row>
    <row r="99" spans="2:28" ht="15.65" x14ac:dyDescent="0.25">
      <c r="B99" s="120" t="s">
        <v>316</v>
      </c>
      <c r="C99" s="121" t="s">
        <v>317</v>
      </c>
      <c r="D99" s="121"/>
      <c r="E99" s="121"/>
      <c r="F99" s="122" t="s">
        <v>177</v>
      </c>
      <c r="G99" s="122"/>
      <c r="H99" s="122"/>
      <c r="I99" s="122"/>
      <c r="J99" s="122"/>
      <c r="K99" s="122"/>
      <c r="L99" s="122"/>
      <c r="M99" s="122"/>
      <c r="N99" s="122"/>
      <c r="O99" s="121"/>
      <c r="P99" s="121">
        <v>28</v>
      </c>
      <c r="Q99" s="121">
        <v>2</v>
      </c>
      <c r="R99" s="121">
        <v>15</v>
      </c>
      <c r="S99" s="121">
        <v>79</v>
      </c>
      <c r="T99" s="121" t="s">
        <v>63</v>
      </c>
      <c r="U99" s="121">
        <v>0.38</v>
      </c>
      <c r="V99" s="121">
        <v>0.6</v>
      </c>
      <c r="W99" s="121"/>
      <c r="X99" s="121"/>
      <c r="Y99" s="121"/>
      <c r="Z99" s="121">
        <v>4369</v>
      </c>
      <c r="AA99" s="121"/>
      <c r="AB99" s="124" t="s">
        <v>160</v>
      </c>
    </row>
    <row r="100" spans="2:28" ht="15.65" x14ac:dyDescent="0.25">
      <c r="B100" s="142" t="s">
        <v>342</v>
      </c>
      <c r="C100" s="143"/>
      <c r="D100" s="143"/>
      <c r="E100" s="143"/>
      <c r="F100" s="144"/>
      <c r="G100" s="144"/>
      <c r="H100" s="144"/>
      <c r="I100" s="144"/>
      <c r="J100" s="144"/>
      <c r="K100" s="144"/>
      <c r="L100" s="144"/>
      <c r="M100" s="144"/>
      <c r="N100" s="144"/>
      <c r="O100" s="143"/>
      <c r="P100" s="143"/>
      <c r="Q100" s="143"/>
      <c r="R100" s="143"/>
      <c r="S100" s="143"/>
      <c r="T100" s="143"/>
      <c r="U100" s="143"/>
      <c r="V100" s="143"/>
      <c r="W100" s="143"/>
      <c r="X100" s="143"/>
      <c r="Y100" s="143"/>
      <c r="Z100" s="143"/>
      <c r="AA100" s="143"/>
      <c r="AB100" s="145"/>
    </row>
    <row r="101" spans="2:28" ht="15.65" x14ac:dyDescent="0.25">
      <c r="B101" s="142" t="s">
        <v>351</v>
      </c>
      <c r="C101" s="151"/>
      <c r="D101" s="143"/>
      <c r="E101" s="143"/>
      <c r="F101" s="144"/>
      <c r="G101" s="144"/>
      <c r="H101" s="144"/>
      <c r="I101" s="144"/>
      <c r="J101" s="144"/>
      <c r="K101" s="144"/>
      <c r="L101" s="144"/>
      <c r="M101" s="144"/>
      <c r="N101" s="144"/>
      <c r="O101" s="143"/>
      <c r="P101" s="143"/>
      <c r="Q101" s="143"/>
      <c r="R101" s="143"/>
      <c r="S101" s="143"/>
      <c r="T101" s="143"/>
      <c r="U101" s="143"/>
      <c r="V101" s="143"/>
      <c r="W101" s="143"/>
      <c r="X101" s="143"/>
      <c r="Y101" s="143"/>
      <c r="Z101" s="143"/>
      <c r="AA101" s="143"/>
      <c r="AB101" s="145"/>
    </row>
    <row r="102" spans="2:28" x14ac:dyDescent="0.25">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141"/>
      <c r="AB102" s="141"/>
    </row>
    <row r="103" spans="2:28" x14ac:dyDescent="0.25">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row>
    <row r="104" spans="2:28" x14ac:dyDescent="0.25">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row>
    <row r="105" spans="2:28" x14ac:dyDescent="0.25">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c r="AA105" s="141"/>
      <c r="AB105" s="141"/>
    </row>
    <row r="106" spans="2:28" x14ac:dyDescent="0.25">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c r="AA106" s="141"/>
      <c r="AB106" s="141"/>
    </row>
    <row r="107" spans="2:28" x14ac:dyDescent="0.25">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c r="AA107" s="141"/>
      <c r="AB107" s="141"/>
    </row>
    <row r="108" spans="2:28" x14ac:dyDescent="0.25">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c r="AA108" s="141"/>
      <c r="AB108" s="141"/>
    </row>
    <row r="109" spans="2:28" x14ac:dyDescent="0.25">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c r="AA109" s="141"/>
      <c r="AB109" s="141"/>
    </row>
    <row r="110" spans="2:28" x14ac:dyDescent="0.25">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141"/>
      <c r="AB110" s="141"/>
    </row>
    <row r="111" spans="2:28" x14ac:dyDescent="0.25">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141"/>
      <c r="AB111" s="141"/>
    </row>
    <row r="112" spans="2:28" x14ac:dyDescent="0.25">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141"/>
      <c r="AB112" s="141"/>
    </row>
    <row r="113" spans="2:28" x14ac:dyDescent="0.25">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141"/>
      <c r="AB113" s="141"/>
    </row>
    <row r="114" spans="2:28" x14ac:dyDescent="0.25">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141"/>
      <c r="AB114" s="141"/>
    </row>
    <row r="115" spans="2:28" x14ac:dyDescent="0.25">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141"/>
      <c r="AB115" s="141"/>
    </row>
    <row r="116" spans="2:28" x14ac:dyDescent="0.25">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141"/>
      <c r="AB116" s="141"/>
    </row>
    <row r="117" spans="2:28" x14ac:dyDescent="0.25">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c r="AA117" s="141"/>
      <c r="AB117" s="141"/>
    </row>
    <row r="118" spans="2:28" x14ac:dyDescent="0.25">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c r="AA118" s="141"/>
      <c r="AB118" s="141"/>
    </row>
    <row r="119" spans="2:28" x14ac:dyDescent="0.25">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c r="AA119" s="141"/>
      <c r="AB119" s="141"/>
    </row>
    <row r="120" spans="2:28" x14ac:dyDescent="0.25">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c r="AA120" s="141"/>
      <c r="AB120" s="141"/>
    </row>
    <row r="121" spans="2:28" x14ac:dyDescent="0.25">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c r="AA121" s="141"/>
      <c r="AB121" s="141"/>
    </row>
    <row r="122" spans="2:28" x14ac:dyDescent="0.25">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c r="AA122" s="141"/>
      <c r="AB122" s="141"/>
    </row>
    <row r="123" spans="2:28" x14ac:dyDescent="0.25">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c r="AA123" s="141"/>
      <c r="AB123" s="141"/>
    </row>
    <row r="124" spans="2:28" x14ac:dyDescent="0.25">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c r="AA124" s="141"/>
      <c r="AB124" s="141"/>
    </row>
    <row r="125" spans="2:28" x14ac:dyDescent="0.25">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c r="AA125" s="141"/>
      <c r="AB125" s="141"/>
    </row>
    <row r="126" spans="2:28" x14ac:dyDescent="0.25">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c r="AA126" s="141"/>
      <c r="AB126" s="141"/>
    </row>
    <row r="127" spans="2:28" x14ac:dyDescent="0.25">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c r="AA127" s="141"/>
      <c r="AB127" s="141"/>
    </row>
    <row r="128" spans="2:28" x14ac:dyDescent="0.25">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row>
    <row r="129" spans="2:28" x14ac:dyDescent="0.25">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row>
    <row r="130" spans="2:28" x14ac:dyDescent="0.25">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c r="AA130" s="141"/>
      <c r="AB130" s="141"/>
    </row>
    <row r="131" spans="2:28" x14ac:dyDescent="0.25">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c r="AA131" s="141"/>
      <c r="AB131" s="141"/>
    </row>
    <row r="132" spans="2:28" x14ac:dyDescent="0.25">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c r="AA132" s="141"/>
      <c r="AB132" s="141"/>
    </row>
    <row r="133" spans="2:28" x14ac:dyDescent="0.25">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c r="AA133" s="141"/>
      <c r="AB133" s="141"/>
    </row>
    <row r="134" spans="2:28" x14ac:dyDescent="0.25">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c r="AA134" s="141"/>
      <c r="AB134" s="141"/>
    </row>
    <row r="135" spans="2:28" x14ac:dyDescent="0.25">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c r="AA135" s="141"/>
      <c r="AB135" s="141"/>
    </row>
    <row r="136" spans="2:28" x14ac:dyDescent="0.25">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c r="AA136" s="141"/>
      <c r="AB136" s="141"/>
    </row>
    <row r="137" spans="2:28" x14ac:dyDescent="0.25">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c r="AA137" s="141"/>
      <c r="AB137" s="141"/>
    </row>
    <row r="138" spans="2:28" x14ac:dyDescent="0.25">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c r="AA138" s="141"/>
      <c r="AB138" s="141"/>
    </row>
    <row r="139" spans="2:28" x14ac:dyDescent="0.25">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c r="AA139" s="141"/>
      <c r="AB139" s="141"/>
    </row>
    <row r="140" spans="2:28" x14ac:dyDescent="0.25">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c r="AA140" s="141"/>
      <c r="AB140" s="141"/>
    </row>
    <row r="141" spans="2:28" x14ac:dyDescent="0.25">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c r="AA141" s="141"/>
      <c r="AB141" s="141"/>
    </row>
    <row r="142" spans="2:28" x14ac:dyDescent="0.25">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c r="AA142" s="141"/>
      <c r="AB142" s="141"/>
    </row>
    <row r="143" spans="2:28" x14ac:dyDescent="0.25">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c r="AA143" s="141"/>
      <c r="AB143" s="141"/>
    </row>
    <row r="144" spans="2:28" x14ac:dyDescent="0.25">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c r="AA144" s="141"/>
      <c r="AB144" s="141"/>
    </row>
    <row r="145" spans="2:28" x14ac:dyDescent="0.25">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c r="AA145" s="141"/>
      <c r="AB145" s="141"/>
    </row>
    <row r="146" spans="2:28" x14ac:dyDescent="0.25">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c r="AA146" s="141"/>
      <c r="AB146" s="141"/>
    </row>
    <row r="147" spans="2:28" x14ac:dyDescent="0.25">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c r="AA147" s="141"/>
      <c r="AB147" s="141"/>
    </row>
    <row r="148" spans="2:28" x14ac:dyDescent="0.25">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c r="AA148" s="141"/>
      <c r="AB148" s="141"/>
    </row>
    <row r="149" spans="2:28" x14ac:dyDescent="0.25">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c r="AA149" s="141"/>
      <c r="AB149" s="141"/>
    </row>
    <row r="150" spans="2:28" x14ac:dyDescent="0.25">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c r="AA150" s="141"/>
      <c r="AB150" s="141"/>
    </row>
    <row r="151" spans="2:28" x14ac:dyDescent="0.25">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c r="AA151" s="141"/>
      <c r="AB151" s="141"/>
    </row>
    <row r="152" spans="2:28" x14ac:dyDescent="0.25">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c r="AA152" s="141"/>
      <c r="AB152" s="141"/>
    </row>
    <row r="153" spans="2:28" x14ac:dyDescent="0.25">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c r="AA153" s="141"/>
      <c r="AB153" s="141"/>
    </row>
    <row r="154" spans="2:28" x14ac:dyDescent="0.25">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c r="AA154" s="141"/>
      <c r="AB154" s="141"/>
    </row>
    <row r="155" spans="2:28" x14ac:dyDescent="0.25">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c r="AA155" s="141"/>
      <c r="AB155" s="141"/>
    </row>
    <row r="156" spans="2:28" x14ac:dyDescent="0.25">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c r="AA156" s="141"/>
      <c r="AB156" s="141"/>
    </row>
    <row r="157" spans="2:28" x14ac:dyDescent="0.25">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c r="AA157" s="141"/>
      <c r="AB157" s="141"/>
    </row>
    <row r="158" spans="2:28" x14ac:dyDescent="0.25">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c r="AA158" s="141"/>
      <c r="AB158" s="141"/>
    </row>
    <row r="159" spans="2:28" x14ac:dyDescent="0.25">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c r="AA159" s="141"/>
      <c r="AB159" s="141"/>
    </row>
    <row r="160" spans="2:28" x14ac:dyDescent="0.25">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c r="AA160" s="141"/>
      <c r="AB160" s="141"/>
    </row>
    <row r="161" spans="2:28" x14ac:dyDescent="0.25">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c r="AA161" s="141"/>
      <c r="AB161" s="141"/>
    </row>
    <row r="162" spans="2:28" x14ac:dyDescent="0.25">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c r="AA162" s="141"/>
      <c r="AB162" s="141"/>
    </row>
    <row r="163" spans="2:28" x14ac:dyDescent="0.25">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c r="AA163" s="141"/>
      <c r="AB163" s="141"/>
    </row>
    <row r="164" spans="2:28" x14ac:dyDescent="0.25">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c r="AA164" s="141"/>
      <c r="AB164" s="141"/>
    </row>
    <row r="165" spans="2:28" x14ac:dyDescent="0.25">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c r="AA165" s="141"/>
      <c r="AB165" s="141"/>
    </row>
    <row r="166" spans="2:28" x14ac:dyDescent="0.25">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c r="AA166" s="141"/>
      <c r="AB166" s="141"/>
    </row>
    <row r="167" spans="2:28" x14ac:dyDescent="0.25">
      <c r="B167" s="141"/>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c r="AA167" s="141"/>
      <c r="AB167" s="141"/>
    </row>
    <row r="168" spans="2:28" x14ac:dyDescent="0.25">
      <c r="B168" s="141"/>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c r="AA168" s="141"/>
      <c r="AB168" s="141"/>
    </row>
    <row r="169" spans="2:28" x14ac:dyDescent="0.25">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c r="AA169" s="141"/>
      <c r="AB169" s="141"/>
    </row>
    <row r="170" spans="2:28" x14ac:dyDescent="0.25">
      <c r="B170" s="141"/>
      <c r="C170" s="14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c r="AA170" s="141"/>
      <c r="AB170" s="141"/>
    </row>
    <row r="171" spans="2:28" x14ac:dyDescent="0.25">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c r="AA171" s="141"/>
      <c r="AB171" s="141"/>
    </row>
    <row r="172" spans="2:28" x14ac:dyDescent="0.25">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c r="AA172" s="141"/>
      <c r="AB172" s="141"/>
    </row>
    <row r="173" spans="2:28" x14ac:dyDescent="0.25">
      <c r="B173" s="141"/>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c r="AA173" s="141"/>
      <c r="AB173" s="141"/>
    </row>
    <row r="174" spans="2:28" x14ac:dyDescent="0.25">
      <c r="B174" s="141"/>
      <c r="C174" s="141"/>
      <c r="D174" s="141"/>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c r="AA174" s="141"/>
      <c r="AB174" s="141"/>
    </row>
    <row r="175" spans="2:28" x14ac:dyDescent="0.25">
      <c r="B175" s="141"/>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c r="AA175" s="141"/>
      <c r="AB175" s="141"/>
    </row>
    <row r="176" spans="2:28" x14ac:dyDescent="0.25">
      <c r="B176" s="141"/>
      <c r="C176" s="141"/>
      <c r="D176" s="141"/>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c r="AA176" s="141"/>
      <c r="AB176" s="141"/>
    </row>
    <row r="177" spans="2:28" x14ac:dyDescent="0.25">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c r="AA177" s="141"/>
      <c r="AB177" s="141"/>
    </row>
    <row r="178" spans="2:28" x14ac:dyDescent="0.25">
      <c r="B178" s="141"/>
      <c r="C178" s="141"/>
      <c r="D178" s="141"/>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c r="AA178" s="141"/>
      <c r="AB178" s="141"/>
    </row>
    <row r="179" spans="2:28" x14ac:dyDescent="0.25">
      <c r="B179" s="141"/>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c r="AA179" s="141"/>
      <c r="AB179" s="141"/>
    </row>
    <row r="180" spans="2:28" x14ac:dyDescent="0.25">
      <c r="B180" s="141"/>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c r="AA180" s="141"/>
      <c r="AB180" s="141"/>
    </row>
    <row r="181" spans="2:28" x14ac:dyDescent="0.25">
      <c r="B181" s="141"/>
      <c r="C181" s="141"/>
      <c r="D181" s="141"/>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c r="AA181" s="141"/>
      <c r="AB181" s="141"/>
    </row>
    <row r="182" spans="2:28" x14ac:dyDescent="0.25">
      <c r="B182" s="141"/>
      <c r="C182" s="141"/>
      <c r="D182" s="141"/>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c r="AA182" s="141"/>
      <c r="AB182" s="141"/>
    </row>
    <row r="183" spans="2:28" x14ac:dyDescent="0.25">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c r="AA183" s="141"/>
      <c r="AB183" s="141"/>
    </row>
    <row r="184" spans="2:28" x14ac:dyDescent="0.25">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c r="AA184" s="141"/>
      <c r="AB184" s="141"/>
    </row>
    <row r="185" spans="2:28" x14ac:dyDescent="0.25">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c r="AA185" s="141"/>
      <c r="AB185" s="141"/>
    </row>
    <row r="186" spans="2:28" x14ac:dyDescent="0.25">
      <c r="B186" s="141"/>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c r="AA186" s="141"/>
      <c r="AB186" s="141"/>
    </row>
    <row r="187" spans="2:28" x14ac:dyDescent="0.25">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c r="AA187" s="141"/>
      <c r="AB187" s="141"/>
    </row>
    <row r="188" spans="2:28" x14ac:dyDescent="0.25">
      <c r="B188" s="141"/>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c r="AA188" s="141"/>
      <c r="AB188" s="141"/>
    </row>
    <row r="189" spans="2:28" x14ac:dyDescent="0.25">
      <c r="B189" s="141"/>
      <c r="C189" s="141"/>
      <c r="D189" s="141"/>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c r="AA189" s="141"/>
      <c r="AB189" s="141"/>
    </row>
    <row r="190" spans="2:28" x14ac:dyDescent="0.25">
      <c r="B190" s="141"/>
      <c r="C190" s="141"/>
      <c r="D190" s="141"/>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c r="AA190" s="141"/>
      <c r="AB190" s="141"/>
    </row>
    <row r="191" spans="2:28" x14ac:dyDescent="0.25">
      <c r="B191" s="141"/>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c r="AA191" s="141"/>
      <c r="AB191" s="141"/>
    </row>
    <row r="192" spans="2:28" x14ac:dyDescent="0.25">
      <c r="B192" s="141"/>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c r="AA192" s="141"/>
      <c r="AB192" s="141"/>
    </row>
    <row r="193" spans="2:28" x14ac:dyDescent="0.25">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c r="AA193" s="141"/>
      <c r="AB193" s="141"/>
    </row>
    <row r="194" spans="2:28" x14ac:dyDescent="0.25">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c r="AA194" s="141"/>
      <c r="AB194" s="141"/>
    </row>
    <row r="195" spans="2:28" x14ac:dyDescent="0.25">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c r="AA195" s="141"/>
      <c r="AB195" s="141"/>
    </row>
    <row r="196" spans="2:28" x14ac:dyDescent="0.25">
      <c r="B196" s="141"/>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c r="AA196" s="141"/>
      <c r="AB196" s="141"/>
    </row>
    <row r="197" spans="2:28" x14ac:dyDescent="0.25">
      <c r="B197" s="141"/>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c r="AA197" s="141"/>
      <c r="AB197" s="141"/>
    </row>
    <row r="198" spans="2:28" x14ac:dyDescent="0.25">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c r="AA198" s="141"/>
      <c r="AB198" s="141"/>
    </row>
    <row r="199" spans="2:28" x14ac:dyDescent="0.25">
      <c r="B199" s="141"/>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c r="AA199" s="141"/>
      <c r="AB199" s="141"/>
    </row>
    <row r="200" spans="2:28" x14ac:dyDescent="0.25">
      <c r="B200" s="141"/>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c r="AA200" s="141"/>
      <c r="AB200" s="141"/>
    </row>
    <row r="201" spans="2:28" x14ac:dyDescent="0.25">
      <c r="B201" s="141"/>
      <c r="C201" s="141"/>
      <c r="D201" s="141"/>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c r="AA201" s="141"/>
      <c r="AB201" s="141"/>
    </row>
    <row r="202" spans="2:28" x14ac:dyDescent="0.25">
      <c r="B202" s="141"/>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c r="AA202" s="141"/>
      <c r="AB202" s="141"/>
    </row>
    <row r="203" spans="2:28" x14ac:dyDescent="0.25">
      <c r="B203" s="141"/>
      <c r="C203" s="141"/>
      <c r="D203" s="141"/>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c r="AA203" s="141"/>
      <c r="AB203" s="141"/>
    </row>
    <row r="204" spans="2:28" x14ac:dyDescent="0.25">
      <c r="B204" s="141"/>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c r="AA204" s="141"/>
      <c r="AB204" s="141"/>
    </row>
    <row r="205" spans="2:28" x14ac:dyDescent="0.25">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c r="AA205" s="141"/>
      <c r="AB205" s="141"/>
    </row>
    <row r="206" spans="2:28" x14ac:dyDescent="0.25">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c r="AA206" s="141"/>
      <c r="AB206" s="141"/>
    </row>
    <row r="207" spans="2:28" x14ac:dyDescent="0.25">
      <c r="B207" s="141"/>
      <c r="C207" s="141"/>
      <c r="D207" s="141"/>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c r="AA207" s="141"/>
      <c r="AB207" s="141"/>
    </row>
    <row r="208" spans="2:28" x14ac:dyDescent="0.25">
      <c r="B208" s="141"/>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c r="AA208" s="141"/>
      <c r="AB208" s="141"/>
    </row>
    <row r="209" spans="2:28" x14ac:dyDescent="0.25">
      <c r="B209" s="141"/>
      <c r="C209" s="141"/>
      <c r="D209" s="141"/>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c r="AA209" s="141"/>
      <c r="AB209" s="141"/>
    </row>
    <row r="210" spans="2:28" x14ac:dyDescent="0.25">
      <c r="B210" s="141"/>
      <c r="C210" s="141"/>
      <c r="D210" s="141"/>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c r="AA210" s="141"/>
      <c r="AB210" s="141"/>
    </row>
    <row r="211" spans="2:28" x14ac:dyDescent="0.25">
      <c r="B211" s="141"/>
      <c r="C211" s="141"/>
      <c r="D211" s="141"/>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c r="AA211" s="141"/>
      <c r="AB211" s="141"/>
    </row>
    <row r="212" spans="2:28" x14ac:dyDescent="0.25">
      <c r="B212" s="141"/>
      <c r="C212" s="141"/>
      <c r="D212" s="141"/>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c r="AA212" s="141"/>
      <c r="AB212" s="141"/>
    </row>
    <row r="213" spans="2:28" x14ac:dyDescent="0.25">
      <c r="B213" s="141"/>
      <c r="C213" s="141"/>
      <c r="D213" s="141"/>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c r="AA213" s="141"/>
      <c r="AB213" s="141"/>
    </row>
    <row r="214" spans="2:28" x14ac:dyDescent="0.25">
      <c r="B214" s="141"/>
      <c r="C214" s="141"/>
      <c r="D214" s="141"/>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c r="AA214" s="141"/>
      <c r="AB214" s="141"/>
    </row>
    <row r="215" spans="2:28" x14ac:dyDescent="0.25">
      <c r="B215" s="141"/>
      <c r="C215" s="141"/>
      <c r="D215" s="141"/>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c r="AA215" s="141"/>
      <c r="AB215" s="141"/>
    </row>
    <row r="216" spans="2:28" x14ac:dyDescent="0.25">
      <c r="B216" s="141"/>
      <c r="C216" s="141"/>
      <c r="D216" s="141"/>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c r="AA216" s="141"/>
      <c r="AB216" s="141"/>
    </row>
    <row r="217" spans="2:28" x14ac:dyDescent="0.25">
      <c r="B217" s="141"/>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c r="AA217" s="141"/>
      <c r="AB217" s="141"/>
    </row>
    <row r="218" spans="2:28" x14ac:dyDescent="0.25">
      <c r="B218" s="141"/>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c r="AA218" s="141"/>
      <c r="AB218" s="141"/>
    </row>
    <row r="219" spans="2:28" x14ac:dyDescent="0.25">
      <c r="B219" s="141"/>
      <c r="C219" s="141"/>
      <c r="D219" s="141"/>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c r="AA219" s="141"/>
      <c r="AB219" s="141"/>
    </row>
    <row r="220" spans="2:28" x14ac:dyDescent="0.25">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c r="AA220" s="141"/>
      <c r="AB220" s="141"/>
    </row>
    <row r="221" spans="2:28" x14ac:dyDescent="0.25">
      <c r="B221" s="141"/>
      <c r="C221" s="141"/>
      <c r="D221" s="141"/>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c r="AA221" s="141"/>
      <c r="AB221" s="141"/>
    </row>
    <row r="222" spans="2:28" x14ac:dyDescent="0.25">
      <c r="B222" s="141"/>
      <c r="C222" s="141"/>
      <c r="D222" s="141"/>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c r="AA222" s="141"/>
      <c r="AB222" s="141"/>
    </row>
    <row r="223" spans="2:28" x14ac:dyDescent="0.25">
      <c r="B223" s="141"/>
      <c r="C223" s="141"/>
      <c r="D223" s="141"/>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c r="AA223" s="141"/>
      <c r="AB223" s="141"/>
    </row>
    <row r="224" spans="2:28" x14ac:dyDescent="0.25">
      <c r="B224" s="141"/>
      <c r="C224" s="141"/>
      <c r="D224" s="141"/>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c r="AA224" s="141"/>
      <c r="AB224" s="141"/>
    </row>
    <row r="225" spans="2:28" x14ac:dyDescent="0.25">
      <c r="B225" s="141"/>
      <c r="C225" s="141"/>
      <c r="D225" s="141"/>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c r="AA225" s="141"/>
      <c r="AB225" s="141"/>
    </row>
    <row r="226" spans="2:28" x14ac:dyDescent="0.25">
      <c r="B226" s="141"/>
      <c r="C226" s="141"/>
      <c r="D226" s="141"/>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c r="AA226" s="141"/>
      <c r="AB226" s="141"/>
    </row>
    <row r="227" spans="2:28" x14ac:dyDescent="0.25">
      <c r="B227" s="141"/>
      <c r="C227" s="141"/>
      <c r="D227" s="141"/>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c r="AA227" s="141"/>
      <c r="AB227" s="141"/>
    </row>
    <row r="228" spans="2:28" x14ac:dyDescent="0.25">
      <c r="B228" s="141"/>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c r="AA228" s="141"/>
      <c r="AB228" s="141"/>
    </row>
    <row r="229" spans="2:28" x14ac:dyDescent="0.25">
      <c r="B229" s="141"/>
      <c r="C229" s="141"/>
      <c r="D229" s="141"/>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c r="AA229" s="141"/>
      <c r="AB229" s="141"/>
    </row>
    <row r="230" spans="2:28" x14ac:dyDescent="0.25">
      <c r="B230" s="141"/>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c r="AA230" s="141"/>
      <c r="AB230" s="141"/>
    </row>
    <row r="231" spans="2:28" x14ac:dyDescent="0.25">
      <c r="B231" s="141"/>
      <c r="C231" s="141"/>
      <c r="D231" s="141"/>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c r="AA231" s="141"/>
      <c r="AB231" s="141"/>
    </row>
    <row r="232" spans="2:28" x14ac:dyDescent="0.25">
      <c r="B232" s="141"/>
      <c r="C232" s="141"/>
      <c r="D232" s="141"/>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c r="AA232" s="141"/>
      <c r="AB232" s="141"/>
    </row>
    <row r="233" spans="2:28" x14ac:dyDescent="0.25">
      <c r="B233" s="141"/>
      <c r="C233" s="141"/>
      <c r="D233" s="141"/>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c r="AA233" s="141"/>
      <c r="AB233" s="141"/>
    </row>
    <row r="234" spans="2:28" x14ac:dyDescent="0.25">
      <c r="B234" s="141"/>
      <c r="C234" s="141"/>
      <c r="D234" s="141"/>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c r="AA234" s="141"/>
      <c r="AB234" s="141"/>
    </row>
    <row r="235" spans="2:28" x14ac:dyDescent="0.25">
      <c r="B235" s="141"/>
      <c r="C235" s="141"/>
      <c r="D235" s="141"/>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c r="AA235" s="141"/>
      <c r="AB235" s="141"/>
    </row>
    <row r="236" spans="2:28" x14ac:dyDescent="0.25">
      <c r="B236" s="141"/>
      <c r="C236" s="141"/>
      <c r="D236" s="141"/>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c r="AA236" s="141"/>
      <c r="AB236" s="141"/>
    </row>
    <row r="237" spans="2:28" x14ac:dyDescent="0.25">
      <c r="B237" s="141"/>
      <c r="C237" s="141"/>
      <c r="D237" s="141"/>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c r="AA237" s="141"/>
      <c r="AB237" s="141"/>
    </row>
    <row r="238" spans="2:28" x14ac:dyDescent="0.25">
      <c r="B238" s="141"/>
      <c r="C238" s="141"/>
      <c r="D238" s="141"/>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c r="AA238" s="141"/>
      <c r="AB238" s="141"/>
    </row>
    <row r="239" spans="2:28" x14ac:dyDescent="0.25">
      <c r="B239" s="141"/>
      <c r="C239" s="141"/>
      <c r="D239" s="141"/>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c r="AA239" s="141"/>
      <c r="AB239" s="141"/>
    </row>
    <row r="240" spans="2:28" x14ac:dyDescent="0.25">
      <c r="B240" s="141"/>
      <c r="C240" s="141"/>
      <c r="D240" s="141"/>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c r="AA240" s="141"/>
      <c r="AB240" s="141"/>
    </row>
    <row r="241" spans="2:28" x14ac:dyDescent="0.25">
      <c r="B241" s="141"/>
      <c r="C241" s="141"/>
      <c r="D241" s="141"/>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c r="AA241" s="141"/>
      <c r="AB241" s="141"/>
    </row>
    <row r="242" spans="2:28" x14ac:dyDescent="0.25">
      <c r="B242" s="141"/>
      <c r="C242" s="141"/>
      <c r="D242" s="141"/>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c r="AA242" s="141"/>
      <c r="AB242" s="141"/>
    </row>
    <row r="243" spans="2:28" x14ac:dyDescent="0.25">
      <c r="B243" s="141"/>
      <c r="C243" s="141"/>
      <c r="D243" s="141"/>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c r="AA243" s="141"/>
      <c r="AB243" s="141"/>
    </row>
    <row r="244" spans="2:28" x14ac:dyDescent="0.25">
      <c r="B244" s="141"/>
      <c r="C244" s="141"/>
      <c r="D244" s="141"/>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c r="AA244" s="141"/>
      <c r="AB244" s="141"/>
    </row>
    <row r="245" spans="2:28" x14ac:dyDescent="0.25">
      <c r="B245" s="141"/>
      <c r="C245" s="141"/>
      <c r="D245" s="141"/>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c r="AA245" s="141"/>
      <c r="AB245" s="141"/>
    </row>
    <row r="246" spans="2:28" x14ac:dyDescent="0.25">
      <c r="B246" s="141"/>
      <c r="C246" s="141"/>
      <c r="D246" s="141"/>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c r="AA246" s="141"/>
      <c r="AB246" s="141"/>
    </row>
    <row r="247" spans="2:28" x14ac:dyDescent="0.25">
      <c r="B247" s="141"/>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c r="AA247" s="141"/>
      <c r="AB247" s="141"/>
    </row>
    <row r="248" spans="2:28" x14ac:dyDescent="0.25">
      <c r="B248" s="141"/>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c r="AA248" s="141"/>
      <c r="AB248" s="141"/>
    </row>
    <row r="249" spans="2:28" x14ac:dyDescent="0.25">
      <c r="B249" s="141"/>
      <c r="C249" s="141"/>
      <c r="D249" s="141"/>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c r="AA249" s="141"/>
      <c r="AB249" s="141"/>
    </row>
    <row r="250" spans="2:28" x14ac:dyDescent="0.25">
      <c r="B250" s="141"/>
      <c r="C250" s="141"/>
      <c r="D250" s="141"/>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c r="AA250" s="141"/>
      <c r="AB250" s="141"/>
    </row>
    <row r="251" spans="2:28" x14ac:dyDescent="0.25">
      <c r="B251" s="141"/>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c r="AA251" s="141"/>
      <c r="AB251" s="141"/>
    </row>
    <row r="252" spans="2:28" x14ac:dyDescent="0.25">
      <c r="B252" s="141"/>
      <c r="C252" s="141"/>
      <c r="D252" s="141"/>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c r="AA252" s="141"/>
      <c r="AB252" s="141"/>
    </row>
    <row r="253" spans="2:28" x14ac:dyDescent="0.25">
      <c r="B253" s="141"/>
      <c r="C253" s="141"/>
      <c r="D253" s="141"/>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c r="AA253" s="141"/>
      <c r="AB253" s="141"/>
    </row>
    <row r="254" spans="2:28" x14ac:dyDescent="0.25">
      <c r="B254" s="141"/>
      <c r="C254" s="141"/>
      <c r="D254" s="141"/>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c r="AA254" s="141"/>
      <c r="AB254" s="141"/>
    </row>
    <row r="255" spans="2:28" x14ac:dyDescent="0.25">
      <c r="B255" s="141"/>
      <c r="C255" s="141"/>
      <c r="D255" s="141"/>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c r="AA255" s="141"/>
      <c r="AB255" s="141"/>
    </row>
    <row r="256" spans="2:28" x14ac:dyDescent="0.25">
      <c r="B256" s="141"/>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c r="AA256" s="141"/>
      <c r="AB256" s="141"/>
    </row>
    <row r="257" spans="2:28" x14ac:dyDescent="0.25">
      <c r="B257" s="141"/>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c r="AA257" s="141"/>
      <c r="AB257" s="141"/>
    </row>
    <row r="258" spans="2:28" x14ac:dyDescent="0.25">
      <c r="B258" s="141"/>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c r="AA258" s="141"/>
      <c r="AB258" s="141"/>
    </row>
    <row r="259" spans="2:28" x14ac:dyDescent="0.25">
      <c r="B259" s="141"/>
      <c r="C259" s="141"/>
      <c r="D259" s="141"/>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c r="AA259" s="141"/>
      <c r="AB259" s="141"/>
    </row>
    <row r="260" spans="2:28" x14ac:dyDescent="0.25">
      <c r="B260" s="141"/>
      <c r="C260" s="141"/>
      <c r="D260" s="141"/>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c r="AA260" s="141"/>
      <c r="AB260" s="141"/>
    </row>
    <row r="261" spans="2:28" x14ac:dyDescent="0.25">
      <c r="B261" s="141"/>
      <c r="C261" s="141"/>
      <c r="D261" s="141"/>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c r="AA261" s="141"/>
      <c r="AB261" s="141"/>
    </row>
    <row r="262" spans="2:28" x14ac:dyDescent="0.25">
      <c r="B262" s="141"/>
      <c r="C262" s="141"/>
      <c r="D262" s="141"/>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c r="AA262" s="141"/>
      <c r="AB262" s="141"/>
    </row>
    <row r="263" spans="2:28" x14ac:dyDescent="0.25">
      <c r="B263" s="141"/>
      <c r="C263" s="141"/>
      <c r="D263" s="141"/>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c r="AA263" s="141"/>
      <c r="AB263" s="141"/>
    </row>
    <row r="264" spans="2:28" x14ac:dyDescent="0.25">
      <c r="B264" s="141"/>
      <c r="C264" s="141"/>
      <c r="D264" s="141"/>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c r="AA264" s="141"/>
      <c r="AB264" s="141"/>
    </row>
    <row r="265" spans="2:28" x14ac:dyDescent="0.25">
      <c r="B265" s="141"/>
      <c r="C265" s="141"/>
      <c r="D265" s="141"/>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c r="AA265" s="141"/>
      <c r="AB265" s="141"/>
    </row>
    <row r="266" spans="2:28" x14ac:dyDescent="0.25">
      <c r="B266" s="141"/>
      <c r="C266" s="141"/>
      <c r="D266" s="141"/>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c r="AA266" s="141"/>
      <c r="AB266" s="141"/>
    </row>
    <row r="267" spans="2:28" x14ac:dyDescent="0.25">
      <c r="B267" s="141"/>
      <c r="C267" s="141"/>
      <c r="D267" s="141"/>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c r="AA267" s="141"/>
      <c r="AB267" s="141"/>
    </row>
    <row r="268" spans="2:28" x14ac:dyDescent="0.25">
      <c r="B268" s="141"/>
      <c r="C268" s="141"/>
      <c r="D268" s="141"/>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c r="AA268" s="141"/>
      <c r="AB268" s="141"/>
    </row>
    <row r="269" spans="2:28" x14ac:dyDescent="0.25">
      <c r="B269" s="141"/>
      <c r="C269" s="141"/>
      <c r="D269" s="141"/>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c r="AA269" s="141"/>
      <c r="AB269" s="141"/>
    </row>
    <row r="270" spans="2:28" x14ac:dyDescent="0.25">
      <c r="B270" s="141"/>
      <c r="C270" s="141"/>
      <c r="D270" s="141"/>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c r="AA270" s="141"/>
      <c r="AB270" s="141"/>
    </row>
    <row r="271" spans="2:28" x14ac:dyDescent="0.25">
      <c r="B271" s="141"/>
      <c r="C271" s="141"/>
      <c r="D271" s="141"/>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c r="AA271" s="141"/>
      <c r="AB271" s="141"/>
    </row>
    <row r="272" spans="2:28" x14ac:dyDescent="0.25">
      <c r="B272" s="141"/>
      <c r="C272" s="141"/>
      <c r="D272" s="141"/>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c r="AA272" s="141"/>
      <c r="AB272" s="141"/>
    </row>
    <row r="273" spans="2:28" x14ac:dyDescent="0.25">
      <c r="B273" s="141"/>
      <c r="C273" s="141"/>
      <c r="D273" s="141"/>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c r="AA273" s="141"/>
      <c r="AB273" s="141"/>
    </row>
    <row r="274" spans="2:28" x14ac:dyDescent="0.25">
      <c r="B274" s="141"/>
      <c r="C274" s="141"/>
      <c r="D274" s="141"/>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c r="AA274" s="141"/>
      <c r="AB274" s="141"/>
    </row>
    <row r="275" spans="2:28" x14ac:dyDescent="0.25">
      <c r="B275" s="141"/>
      <c r="C275" s="141"/>
      <c r="D275" s="141"/>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c r="AA275" s="141"/>
      <c r="AB275" s="141"/>
    </row>
    <row r="276" spans="2:28" x14ac:dyDescent="0.25">
      <c r="B276" s="141"/>
      <c r="C276" s="141"/>
      <c r="D276" s="141"/>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c r="AA276" s="141"/>
      <c r="AB276" s="141"/>
    </row>
    <row r="277" spans="2:28" x14ac:dyDescent="0.25">
      <c r="B277" s="141"/>
      <c r="C277" s="141"/>
      <c r="D277" s="141"/>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c r="AA277" s="141"/>
      <c r="AB277" s="141"/>
    </row>
    <row r="278" spans="2:28" x14ac:dyDescent="0.25">
      <c r="B278" s="141"/>
      <c r="C278" s="141"/>
      <c r="D278" s="141"/>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c r="AA278" s="141"/>
      <c r="AB278" s="141"/>
    </row>
    <row r="279" spans="2:28" x14ac:dyDescent="0.25">
      <c r="B279" s="141"/>
      <c r="C279" s="141"/>
      <c r="D279" s="141"/>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c r="AA279" s="141"/>
      <c r="AB279" s="141"/>
    </row>
    <row r="280" spans="2:28" x14ac:dyDescent="0.25">
      <c r="B280" s="141"/>
      <c r="C280" s="141"/>
      <c r="D280" s="141"/>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c r="AA280" s="141"/>
      <c r="AB280" s="141"/>
    </row>
    <row r="281" spans="2:28" x14ac:dyDescent="0.25">
      <c r="B281" s="141"/>
      <c r="C281" s="141"/>
      <c r="D281" s="141"/>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c r="AA281" s="141"/>
      <c r="AB281" s="141"/>
    </row>
    <row r="282" spans="2:28" x14ac:dyDescent="0.25">
      <c r="B282" s="141"/>
      <c r="C282" s="141"/>
      <c r="D282" s="141"/>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c r="AA282" s="141"/>
      <c r="AB282" s="141"/>
    </row>
    <row r="283" spans="2:28" x14ac:dyDescent="0.25">
      <c r="B283" s="141"/>
      <c r="C283" s="141"/>
      <c r="D283" s="141"/>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c r="AA283" s="141"/>
      <c r="AB283" s="141"/>
    </row>
    <row r="284" spans="2:28" x14ac:dyDescent="0.25">
      <c r="B284" s="141"/>
      <c r="C284" s="141"/>
      <c r="D284" s="141"/>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c r="AA284" s="141"/>
      <c r="AB284" s="141"/>
    </row>
    <row r="285" spans="2:28" x14ac:dyDescent="0.25">
      <c r="B285" s="141"/>
      <c r="C285" s="141"/>
      <c r="D285" s="141"/>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c r="AA285" s="141"/>
      <c r="AB285" s="141"/>
    </row>
    <row r="286" spans="2:28" x14ac:dyDescent="0.25">
      <c r="B286" s="141"/>
      <c r="C286" s="141"/>
      <c r="D286" s="141"/>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c r="AA286" s="141"/>
      <c r="AB286" s="141"/>
    </row>
    <row r="287" spans="2:28" x14ac:dyDescent="0.25">
      <c r="B287" s="141"/>
      <c r="C287" s="141"/>
      <c r="D287" s="141"/>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c r="AA287" s="141"/>
      <c r="AB287" s="141"/>
    </row>
    <row r="288" spans="2:28" x14ac:dyDescent="0.25">
      <c r="B288" s="141"/>
      <c r="C288" s="141"/>
      <c r="D288" s="141"/>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c r="AA288" s="141"/>
      <c r="AB288" s="141"/>
    </row>
    <row r="289" spans="2:28" x14ac:dyDescent="0.25">
      <c r="B289" s="141"/>
      <c r="C289" s="141"/>
      <c r="D289" s="141"/>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c r="AA289" s="141"/>
      <c r="AB289" s="141"/>
    </row>
    <row r="290" spans="2:28" x14ac:dyDescent="0.25">
      <c r="B290" s="141"/>
      <c r="C290" s="141"/>
      <c r="D290" s="141"/>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c r="AA290" s="141"/>
      <c r="AB290" s="141"/>
    </row>
    <row r="291" spans="2:28" x14ac:dyDescent="0.25">
      <c r="B291" s="141"/>
      <c r="C291" s="141"/>
      <c r="D291" s="141"/>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c r="AA291" s="141"/>
      <c r="AB291" s="141"/>
    </row>
    <row r="292" spans="2:28" x14ac:dyDescent="0.25">
      <c r="B292" s="141"/>
      <c r="C292" s="141"/>
      <c r="D292" s="141"/>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c r="AA292" s="141"/>
      <c r="AB292" s="141"/>
    </row>
    <row r="293" spans="2:28" x14ac:dyDescent="0.25">
      <c r="B293" s="141"/>
      <c r="C293" s="141"/>
      <c r="D293" s="141"/>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c r="AA293" s="141"/>
      <c r="AB293" s="141"/>
    </row>
    <row r="294" spans="2:28" x14ac:dyDescent="0.25">
      <c r="B294" s="141"/>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c r="AA294" s="141"/>
      <c r="AB294" s="141"/>
    </row>
    <row r="295" spans="2:28" x14ac:dyDescent="0.25">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c r="AA295" s="141"/>
      <c r="AB295" s="141"/>
    </row>
    <row r="296" spans="2:28" x14ac:dyDescent="0.25">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c r="AA296" s="141"/>
      <c r="AB296" s="141"/>
    </row>
    <row r="297" spans="2:28" x14ac:dyDescent="0.25">
      <c r="B297" s="141"/>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c r="AA297" s="141"/>
      <c r="AB297" s="141"/>
    </row>
    <row r="298" spans="2:28" x14ac:dyDescent="0.25">
      <c r="B298" s="141"/>
      <c r="C298" s="141"/>
      <c r="D298" s="141"/>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c r="AA298" s="141"/>
      <c r="AB298" s="141"/>
    </row>
    <row r="299" spans="2:28" x14ac:dyDescent="0.25">
      <c r="B299" s="141"/>
      <c r="C299" s="141"/>
      <c r="D299" s="141"/>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c r="AA299" s="141"/>
      <c r="AB299" s="141"/>
    </row>
    <row r="300" spans="2:28" x14ac:dyDescent="0.25">
      <c r="B300" s="141"/>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c r="AA300" s="141"/>
      <c r="AB300" s="141"/>
    </row>
    <row r="301" spans="2:28" x14ac:dyDescent="0.25">
      <c r="B301" s="141"/>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c r="AA301" s="141"/>
      <c r="AB301" s="141"/>
    </row>
    <row r="302" spans="2:28" x14ac:dyDescent="0.25">
      <c r="B302" s="141"/>
      <c r="C302" s="141"/>
      <c r="D302" s="141"/>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c r="AA302" s="141"/>
      <c r="AB302" s="141"/>
    </row>
    <row r="303" spans="2:28" x14ac:dyDescent="0.25">
      <c r="B303" s="141"/>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c r="AA303" s="141"/>
      <c r="AB303" s="141"/>
    </row>
    <row r="304" spans="2:28" x14ac:dyDescent="0.25">
      <c r="B304" s="141"/>
      <c r="C304" s="141"/>
      <c r="D304" s="141"/>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c r="AA304" s="141"/>
      <c r="AB304" s="141"/>
    </row>
    <row r="305" spans="2:28" x14ac:dyDescent="0.25">
      <c r="B305" s="141"/>
      <c r="C305" s="141"/>
      <c r="D305" s="141"/>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c r="AA305" s="141"/>
      <c r="AB305" s="141"/>
    </row>
    <row r="306" spans="2:28" x14ac:dyDescent="0.25">
      <c r="B306" s="141"/>
      <c r="C306" s="141"/>
      <c r="D306" s="141"/>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c r="AA306" s="141"/>
      <c r="AB306" s="141"/>
    </row>
    <row r="307" spans="2:28" x14ac:dyDescent="0.25">
      <c r="B307" s="141"/>
      <c r="C307" s="141"/>
      <c r="D307" s="141"/>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c r="AA307" s="141"/>
      <c r="AB307" s="141"/>
    </row>
    <row r="308" spans="2:28" x14ac:dyDescent="0.25">
      <c r="B308" s="141"/>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c r="AA308" s="141"/>
      <c r="AB308" s="141"/>
    </row>
    <row r="309" spans="2:28" x14ac:dyDescent="0.25">
      <c r="B309" s="141"/>
      <c r="C309" s="141"/>
      <c r="D309" s="141"/>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c r="AA309" s="141"/>
      <c r="AB309" s="141"/>
    </row>
    <row r="310" spans="2:28" x14ac:dyDescent="0.25">
      <c r="B310" s="141"/>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c r="AA310" s="141"/>
      <c r="AB310" s="141"/>
    </row>
    <row r="311" spans="2:28" x14ac:dyDescent="0.25">
      <c r="B311" s="141"/>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c r="AA311" s="141"/>
      <c r="AB311" s="141"/>
    </row>
    <row r="312" spans="2:28" x14ac:dyDescent="0.25">
      <c r="B312" s="141"/>
      <c r="C312" s="141"/>
      <c r="D312" s="141"/>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c r="AA312" s="141"/>
      <c r="AB312" s="141"/>
    </row>
    <row r="313" spans="2:28" x14ac:dyDescent="0.25">
      <c r="B313" s="141"/>
      <c r="C313" s="141"/>
      <c r="D313" s="141"/>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c r="AA313" s="141"/>
      <c r="AB313" s="141"/>
    </row>
    <row r="314" spans="2:28" x14ac:dyDescent="0.25">
      <c r="B314" s="141"/>
      <c r="C314" s="141"/>
      <c r="D314" s="141"/>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c r="AA314" s="141"/>
      <c r="AB314" s="141"/>
    </row>
    <row r="315" spans="2:28" x14ac:dyDescent="0.25">
      <c r="B315" s="141"/>
      <c r="C315" s="141"/>
      <c r="D315" s="141"/>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c r="AA315" s="141"/>
      <c r="AB315" s="141"/>
    </row>
    <row r="316" spans="2:28" x14ac:dyDescent="0.25">
      <c r="B316" s="141"/>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c r="AA316" s="141"/>
      <c r="AB316" s="141"/>
    </row>
    <row r="317" spans="2:28" x14ac:dyDescent="0.25">
      <c r="B317" s="141"/>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c r="AA317" s="141"/>
      <c r="AB317" s="141"/>
    </row>
    <row r="318" spans="2:28" x14ac:dyDescent="0.25">
      <c r="B318" s="141"/>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c r="AA318" s="141"/>
      <c r="AB318" s="141"/>
    </row>
    <row r="319" spans="2:28" x14ac:dyDescent="0.25">
      <c r="B319" s="141"/>
      <c r="C319" s="141"/>
      <c r="D319" s="141"/>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c r="AA319" s="141"/>
      <c r="AB319" s="141"/>
    </row>
    <row r="320" spans="2:28" x14ac:dyDescent="0.25">
      <c r="B320" s="141"/>
      <c r="C320" s="141"/>
      <c r="D320" s="141"/>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c r="AA320" s="141"/>
      <c r="AB320" s="141"/>
    </row>
    <row r="321" spans="2:28" x14ac:dyDescent="0.25">
      <c r="B321" s="141"/>
      <c r="C321" s="141"/>
      <c r="D321" s="141"/>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c r="AA321" s="141"/>
      <c r="AB321" s="141"/>
    </row>
    <row r="322" spans="2:28" x14ac:dyDescent="0.25">
      <c r="B322" s="141"/>
      <c r="C322" s="141"/>
      <c r="D322" s="141"/>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c r="AA322" s="141"/>
      <c r="AB322" s="141"/>
    </row>
    <row r="323" spans="2:28" x14ac:dyDescent="0.25">
      <c r="B323" s="141"/>
      <c r="C323" s="141"/>
      <c r="D323" s="141"/>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c r="AA323" s="141"/>
      <c r="AB323" s="141"/>
    </row>
    <row r="324" spans="2:28" x14ac:dyDescent="0.25">
      <c r="B324" s="141"/>
      <c r="C324" s="141"/>
      <c r="D324" s="141"/>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c r="AA324" s="141"/>
      <c r="AB324" s="141"/>
    </row>
    <row r="325" spans="2:28" x14ac:dyDescent="0.25">
      <c r="B325" s="141"/>
      <c r="C325" s="141"/>
      <c r="D325" s="141"/>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c r="AA325" s="141"/>
      <c r="AB325" s="141"/>
    </row>
    <row r="326" spans="2:28" x14ac:dyDescent="0.25">
      <c r="B326" s="141"/>
      <c r="C326" s="141"/>
      <c r="D326" s="141"/>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c r="AA326" s="141"/>
      <c r="AB326" s="141"/>
    </row>
    <row r="327" spans="2:28" x14ac:dyDescent="0.25">
      <c r="B327" s="141"/>
      <c r="C327" s="141"/>
      <c r="D327" s="141"/>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c r="AA327" s="141"/>
      <c r="AB327" s="141"/>
    </row>
    <row r="328" spans="2:28" x14ac:dyDescent="0.25">
      <c r="B328" s="141"/>
      <c r="C328" s="141"/>
      <c r="D328" s="141"/>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c r="AA328" s="141"/>
      <c r="AB328" s="141"/>
    </row>
    <row r="329" spans="2:28" x14ac:dyDescent="0.25">
      <c r="B329" s="141"/>
      <c r="C329" s="141"/>
      <c r="D329" s="141"/>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c r="AA329" s="141"/>
      <c r="AB329" s="141"/>
    </row>
    <row r="330" spans="2:28" x14ac:dyDescent="0.25">
      <c r="B330" s="141"/>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c r="AA330" s="141"/>
      <c r="AB330" s="141"/>
    </row>
    <row r="331" spans="2:28" x14ac:dyDescent="0.25">
      <c r="B331" s="141"/>
      <c r="C331" s="141"/>
      <c r="D331" s="141"/>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c r="AA331" s="141"/>
      <c r="AB331" s="141"/>
    </row>
    <row r="332" spans="2:28" x14ac:dyDescent="0.25">
      <c r="B332" s="141"/>
      <c r="C332" s="141"/>
      <c r="D332" s="141"/>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c r="AA332" s="141"/>
      <c r="AB332" s="141"/>
    </row>
    <row r="333" spans="2:28" x14ac:dyDescent="0.25">
      <c r="B333" s="141"/>
      <c r="C333" s="141"/>
      <c r="D333" s="141"/>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c r="AA333" s="141"/>
      <c r="AB333" s="141"/>
    </row>
    <row r="334" spans="2:28" x14ac:dyDescent="0.25">
      <c r="B334" s="141"/>
      <c r="C334" s="141"/>
      <c r="D334" s="141"/>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c r="AA334" s="141"/>
      <c r="AB334" s="141"/>
    </row>
    <row r="335" spans="2:28" x14ac:dyDescent="0.25">
      <c r="B335" s="141"/>
      <c r="C335" s="141"/>
      <c r="D335" s="141"/>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c r="AA335" s="141"/>
      <c r="AB335" s="141"/>
    </row>
    <row r="336" spans="2:28" x14ac:dyDescent="0.25">
      <c r="B336" s="141"/>
      <c r="C336" s="141"/>
      <c r="D336" s="141"/>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c r="AA336" s="141"/>
      <c r="AB336" s="141"/>
    </row>
    <row r="337" spans="2:28" x14ac:dyDescent="0.25">
      <c r="B337" s="141"/>
      <c r="C337" s="141"/>
      <c r="D337" s="141"/>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c r="AA337" s="141"/>
      <c r="AB337" s="141"/>
    </row>
    <row r="338" spans="2:28" x14ac:dyDescent="0.25">
      <c r="B338" s="141"/>
      <c r="C338" s="141"/>
      <c r="D338" s="141"/>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c r="AA338" s="141"/>
      <c r="AB338" s="141"/>
    </row>
    <row r="339" spans="2:28" x14ac:dyDescent="0.25">
      <c r="B339" s="141"/>
      <c r="C339" s="141"/>
      <c r="D339" s="141"/>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c r="AA339" s="141"/>
      <c r="AB339" s="141"/>
    </row>
    <row r="340" spans="2:28" x14ac:dyDescent="0.25">
      <c r="B340" s="141"/>
      <c r="C340" s="141"/>
      <c r="D340" s="141"/>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c r="AA340" s="141"/>
      <c r="AB340" s="141"/>
    </row>
    <row r="341" spans="2:28" x14ac:dyDescent="0.25">
      <c r="B341" s="141"/>
      <c r="C341" s="141"/>
      <c r="D341" s="141"/>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c r="AA341" s="141"/>
      <c r="AB341" s="141"/>
    </row>
    <row r="342" spans="2:28" x14ac:dyDescent="0.25">
      <c r="B342" s="141"/>
      <c r="C342" s="141"/>
      <c r="D342" s="141"/>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c r="AA342" s="141"/>
      <c r="AB342" s="141"/>
    </row>
    <row r="343" spans="2:28" x14ac:dyDescent="0.25">
      <c r="B343" s="141"/>
      <c r="C343" s="141"/>
      <c r="D343" s="141"/>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c r="AA343" s="141"/>
      <c r="AB343" s="141"/>
    </row>
    <row r="344" spans="2:28" x14ac:dyDescent="0.25">
      <c r="B344" s="141"/>
      <c r="C344" s="141"/>
      <c r="D344" s="141"/>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c r="AA344" s="141"/>
      <c r="AB344" s="141"/>
    </row>
    <row r="345" spans="2:28" x14ac:dyDescent="0.25">
      <c r="B345" s="141"/>
      <c r="C345" s="141"/>
      <c r="D345" s="141"/>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c r="AA345" s="141"/>
      <c r="AB345" s="141"/>
    </row>
    <row r="346" spans="2:28" x14ac:dyDescent="0.25">
      <c r="B346" s="141"/>
      <c r="C346" s="141"/>
      <c r="D346" s="141"/>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c r="AA346" s="141"/>
      <c r="AB346" s="141"/>
    </row>
    <row r="347" spans="2:28" x14ac:dyDescent="0.25">
      <c r="B347" s="141"/>
      <c r="C347" s="141"/>
      <c r="D347" s="141"/>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c r="AA347" s="141"/>
      <c r="AB347" s="141"/>
    </row>
    <row r="348" spans="2:28" x14ac:dyDescent="0.25">
      <c r="B348" s="141"/>
      <c r="C348" s="141"/>
      <c r="D348" s="141"/>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c r="AA348" s="141"/>
      <c r="AB348" s="141"/>
    </row>
    <row r="349" spans="2:28" x14ac:dyDescent="0.25">
      <c r="B349" s="141"/>
      <c r="C349" s="141"/>
      <c r="D349" s="141"/>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c r="AA349" s="141"/>
      <c r="AB349" s="141"/>
    </row>
    <row r="350" spans="2:28" x14ac:dyDescent="0.25">
      <c r="B350" s="141"/>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c r="AA350" s="141"/>
      <c r="AB350" s="141"/>
    </row>
    <row r="351" spans="2:28" x14ac:dyDescent="0.25">
      <c r="B351" s="141"/>
      <c r="C351" s="141"/>
      <c r="D351" s="141"/>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c r="AA351" s="141"/>
      <c r="AB351" s="141"/>
    </row>
    <row r="352" spans="2:28" x14ac:dyDescent="0.25">
      <c r="B352" s="141"/>
      <c r="C352" s="141"/>
      <c r="D352" s="141"/>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c r="AA352" s="141"/>
      <c r="AB352" s="141"/>
    </row>
    <row r="353" spans="2:28" x14ac:dyDescent="0.25">
      <c r="B353" s="141"/>
      <c r="C353" s="141"/>
      <c r="D353" s="141"/>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c r="AA353" s="141"/>
      <c r="AB353" s="141"/>
    </row>
    <row r="354" spans="2:28" x14ac:dyDescent="0.25">
      <c r="B354" s="141"/>
      <c r="C354" s="141"/>
      <c r="D354" s="141"/>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c r="AA354" s="141"/>
      <c r="AB354" s="141"/>
    </row>
    <row r="355" spans="2:28" x14ac:dyDescent="0.25">
      <c r="B355" s="141"/>
      <c r="C355" s="141"/>
      <c r="D355" s="141"/>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c r="AA355" s="141"/>
      <c r="AB355" s="141"/>
    </row>
    <row r="356" spans="2:28" x14ac:dyDescent="0.25">
      <c r="B356" s="141"/>
      <c r="C356" s="141"/>
      <c r="D356" s="141"/>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c r="AA356" s="141"/>
      <c r="AB356" s="141"/>
    </row>
    <row r="357" spans="2:28" x14ac:dyDescent="0.25">
      <c r="B357" s="141"/>
      <c r="C357" s="141"/>
      <c r="D357" s="141"/>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c r="AA357" s="141"/>
      <c r="AB357" s="141"/>
    </row>
    <row r="358" spans="2:28" x14ac:dyDescent="0.25">
      <c r="B358" s="141"/>
      <c r="C358" s="141"/>
      <c r="D358" s="141"/>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c r="AA358" s="141"/>
      <c r="AB358" s="141"/>
    </row>
    <row r="359" spans="2:28" x14ac:dyDescent="0.25">
      <c r="B359" s="141"/>
      <c r="C359" s="141"/>
      <c r="D359" s="141"/>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c r="AA359" s="141"/>
      <c r="AB359" s="141"/>
    </row>
    <row r="360" spans="2:28" x14ac:dyDescent="0.25">
      <c r="B360" s="141"/>
      <c r="C360" s="141"/>
      <c r="D360" s="141"/>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c r="AA360" s="141"/>
      <c r="AB360" s="141"/>
    </row>
    <row r="361" spans="2:28" x14ac:dyDescent="0.25">
      <c r="B361" s="141"/>
      <c r="C361" s="141"/>
      <c r="D361" s="141"/>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c r="AA361" s="141"/>
      <c r="AB361" s="141"/>
    </row>
    <row r="362" spans="2:28" x14ac:dyDescent="0.25">
      <c r="B362" s="141"/>
      <c r="C362" s="141"/>
      <c r="D362" s="141"/>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c r="AA362" s="141"/>
      <c r="AB362" s="141"/>
    </row>
    <row r="363" spans="2:28" x14ac:dyDescent="0.25">
      <c r="B363" s="141"/>
      <c r="C363" s="141"/>
      <c r="D363" s="141"/>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c r="AA363" s="141"/>
      <c r="AB363" s="141"/>
    </row>
    <row r="364" spans="2:28" x14ac:dyDescent="0.25">
      <c r="B364" s="141"/>
      <c r="C364" s="141"/>
      <c r="D364" s="141"/>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c r="AA364" s="141"/>
      <c r="AB364" s="141"/>
    </row>
    <row r="365" spans="2:28" x14ac:dyDescent="0.25">
      <c r="B365" s="141"/>
      <c r="C365" s="141"/>
      <c r="D365" s="141"/>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c r="AA365" s="141"/>
      <c r="AB365" s="141"/>
    </row>
    <row r="366" spans="2:28" x14ac:dyDescent="0.25">
      <c r="B366" s="141"/>
      <c r="C366" s="141"/>
      <c r="D366" s="141"/>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c r="AA366" s="141"/>
      <c r="AB366" s="141"/>
    </row>
    <row r="367" spans="2:28" x14ac:dyDescent="0.25">
      <c r="B367" s="141"/>
      <c r="C367" s="141"/>
      <c r="D367" s="141"/>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c r="AA367" s="141"/>
      <c r="AB367" s="141"/>
    </row>
    <row r="368" spans="2:28" x14ac:dyDescent="0.25">
      <c r="B368" s="141"/>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c r="AA368" s="141"/>
      <c r="AB368" s="141"/>
    </row>
    <row r="369" spans="2:28" x14ac:dyDescent="0.25">
      <c r="B369" s="141"/>
      <c r="C369" s="141"/>
      <c r="D369" s="141"/>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c r="AA369" s="141"/>
      <c r="AB369" s="141"/>
    </row>
    <row r="370" spans="2:28" x14ac:dyDescent="0.25">
      <c r="B370" s="141"/>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c r="AA370" s="141"/>
      <c r="AB370" s="141"/>
    </row>
    <row r="371" spans="2:28" x14ac:dyDescent="0.25">
      <c r="B371" s="141"/>
      <c r="C371" s="141"/>
      <c r="D371" s="141"/>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c r="AA371" s="141"/>
      <c r="AB371" s="141"/>
    </row>
    <row r="372" spans="2:28" x14ac:dyDescent="0.25">
      <c r="B372" s="141"/>
      <c r="C372" s="141"/>
      <c r="D372" s="141"/>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c r="AA372" s="141"/>
      <c r="AB372" s="141"/>
    </row>
    <row r="373" spans="2:28" x14ac:dyDescent="0.25">
      <c r="B373" s="141"/>
      <c r="C373" s="141"/>
      <c r="D373" s="141"/>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c r="AA373" s="141"/>
      <c r="AB373" s="141"/>
    </row>
    <row r="374" spans="2:28" x14ac:dyDescent="0.25">
      <c r="B374" s="141"/>
      <c r="C374" s="141"/>
      <c r="D374" s="141"/>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c r="AA374" s="141"/>
      <c r="AB374" s="141"/>
    </row>
    <row r="375" spans="2:28" x14ac:dyDescent="0.25">
      <c r="B375" s="141"/>
      <c r="C375" s="141"/>
      <c r="D375" s="141"/>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c r="AA375" s="141"/>
      <c r="AB375" s="141"/>
    </row>
    <row r="376" spans="2:28" x14ac:dyDescent="0.25">
      <c r="B376" s="141"/>
      <c r="C376" s="141"/>
      <c r="D376" s="141"/>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c r="AA376" s="141"/>
      <c r="AB376" s="141"/>
    </row>
    <row r="377" spans="2:28" x14ac:dyDescent="0.25">
      <c r="B377" s="141"/>
      <c r="C377" s="141"/>
      <c r="D377" s="141"/>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c r="AA377" s="141"/>
      <c r="AB377" s="141"/>
    </row>
    <row r="378" spans="2:28" x14ac:dyDescent="0.25">
      <c r="B378" s="141"/>
      <c r="C378" s="141"/>
      <c r="D378" s="141"/>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c r="AA378" s="141"/>
      <c r="AB378" s="141"/>
    </row>
    <row r="379" spans="2:28" x14ac:dyDescent="0.25">
      <c r="B379" s="141"/>
      <c r="C379" s="141"/>
      <c r="D379" s="141"/>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c r="AA379" s="141"/>
      <c r="AB379" s="141"/>
    </row>
    <row r="380" spans="2:28" x14ac:dyDescent="0.25">
      <c r="B380" s="141"/>
      <c r="C380" s="141"/>
      <c r="D380" s="141"/>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c r="AA380" s="141"/>
      <c r="AB380" s="141"/>
    </row>
    <row r="381" spans="2:28" x14ac:dyDescent="0.25">
      <c r="B381" s="141"/>
      <c r="C381" s="141"/>
      <c r="D381" s="141"/>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c r="AA381" s="141"/>
      <c r="AB381" s="141"/>
    </row>
    <row r="382" spans="2:28" x14ac:dyDescent="0.25">
      <c r="B382" s="141"/>
      <c r="C382" s="141"/>
      <c r="D382" s="141"/>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c r="AA382" s="141"/>
      <c r="AB382" s="141"/>
    </row>
    <row r="383" spans="2:28" x14ac:dyDescent="0.25">
      <c r="B383" s="141"/>
      <c r="C383" s="141"/>
      <c r="D383" s="141"/>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c r="AA383" s="141"/>
      <c r="AB383" s="141"/>
    </row>
    <row r="384" spans="2:28" x14ac:dyDescent="0.25">
      <c r="B384" s="141"/>
      <c r="C384" s="141"/>
      <c r="D384" s="141"/>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c r="AA384" s="141"/>
      <c r="AB384" s="141"/>
    </row>
    <row r="385" spans="2:28" x14ac:dyDescent="0.25">
      <c r="B385" s="141"/>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c r="AA385" s="141"/>
      <c r="AB385" s="141"/>
    </row>
    <row r="386" spans="2:28" x14ac:dyDescent="0.25">
      <c r="B386" s="141"/>
      <c r="C386" s="141"/>
      <c r="D386" s="141"/>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c r="AA386" s="141"/>
      <c r="AB386" s="141"/>
    </row>
    <row r="387" spans="2:28" x14ac:dyDescent="0.25">
      <c r="B387" s="141"/>
      <c r="C387" s="141"/>
      <c r="D387" s="141"/>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c r="AA387" s="141"/>
      <c r="AB387" s="141"/>
    </row>
    <row r="388" spans="2:28" x14ac:dyDescent="0.25">
      <c r="B388" s="141"/>
      <c r="C388" s="141"/>
      <c r="D388" s="141"/>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c r="AA388" s="141"/>
      <c r="AB388" s="141"/>
    </row>
    <row r="389" spans="2:28" x14ac:dyDescent="0.25">
      <c r="B389" s="141"/>
      <c r="C389" s="141"/>
      <c r="D389" s="141"/>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c r="AA389" s="141"/>
      <c r="AB389" s="141"/>
    </row>
    <row r="390" spans="2:28" x14ac:dyDescent="0.25">
      <c r="B390" s="141"/>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c r="AA390" s="141"/>
      <c r="AB390" s="141"/>
    </row>
    <row r="391" spans="2:28" x14ac:dyDescent="0.25">
      <c r="B391" s="141"/>
      <c r="C391" s="141"/>
      <c r="D391" s="141"/>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c r="AA391" s="141"/>
      <c r="AB391" s="141"/>
    </row>
    <row r="392" spans="2:28" x14ac:dyDescent="0.25">
      <c r="B392" s="141"/>
      <c r="C392" s="141"/>
      <c r="D392" s="141"/>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c r="AA392" s="141"/>
      <c r="AB392" s="141"/>
    </row>
    <row r="393" spans="2:28" x14ac:dyDescent="0.25">
      <c r="B393" s="141"/>
      <c r="C393" s="141"/>
      <c r="D393" s="141"/>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c r="AA393" s="141"/>
      <c r="AB393" s="141"/>
    </row>
    <row r="394" spans="2:28" x14ac:dyDescent="0.25">
      <c r="B394" s="141"/>
      <c r="C394" s="141"/>
      <c r="D394" s="141"/>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c r="AA394" s="141"/>
      <c r="AB394" s="141"/>
    </row>
    <row r="395" spans="2:28" x14ac:dyDescent="0.25">
      <c r="B395" s="141"/>
      <c r="C395" s="141"/>
      <c r="D395" s="141"/>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c r="AA395" s="141"/>
      <c r="AB395" s="141"/>
    </row>
    <row r="396" spans="2:28" x14ac:dyDescent="0.25">
      <c r="B396" s="141"/>
      <c r="C396" s="141"/>
      <c r="D396" s="141"/>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c r="AA396" s="141"/>
      <c r="AB396" s="141"/>
    </row>
  </sheetData>
  <customSheetViews>
    <customSheetView guid="{F96BD340-81CA-44AB-ACA3-590534059005}">
      <pane xSplit="2" ySplit="2" topLeftCell="Z3" activePane="bottomRight" state="frozen"/>
      <selection pane="bottomRight" activeCell="Z9" sqref="Z9"/>
      <pageMargins left="0.7" right="0.7" top="0.78740157499999996" bottom="0.78740157499999996" header="0.3" footer="0.3"/>
      <pageSetup paperSize="9" orientation="portrait" r:id="rId1"/>
    </customSheetView>
  </customSheetViews>
  <conditionalFormatting sqref="F40:N40">
    <cfRule type="cellIs" dxfId="40" priority="1" operator="equal">
      <formula>5.1</formula>
    </cfRule>
    <cfRule type="cellIs" dxfId="39" priority="2" operator="equal">
      <formula>4.1</formula>
    </cfRule>
    <cfRule type="cellIs" dxfId="38" priority="3" operator="equal">
      <formula>3.1</formula>
    </cfRule>
    <cfRule type="cellIs" dxfId="37" priority="4" operator="equal">
      <formula>2.1</formula>
    </cfRule>
    <cfRule type="cellIs" dxfId="36" priority="5" operator="equal">
      <formula>1.1</formula>
    </cfRule>
    <cfRule type="cellIs" dxfId="35" priority="6" operator="equal">
      <formula>0.1</formula>
    </cfRule>
    <cfRule type="iconSet" priority="7">
      <iconSet iconSet="5Quarters" showValue="0">
        <cfvo type="percent" val="0"/>
        <cfvo type="percent" val="20"/>
        <cfvo type="percent" val="40"/>
        <cfvo type="percent" val="60"/>
        <cfvo type="percent" val="80"/>
      </iconSet>
    </cfRule>
  </conditionalFormatting>
  <conditionalFormatting sqref="F41:N99 F6:N39">
    <cfRule type="cellIs" dxfId="34" priority="37" operator="equal">
      <formula>5.1</formula>
    </cfRule>
    <cfRule type="cellIs" dxfId="33" priority="38" operator="equal">
      <formula>4.1</formula>
    </cfRule>
    <cfRule type="cellIs" dxfId="32" priority="39" operator="equal">
      <formula>3.1</formula>
    </cfRule>
    <cfRule type="cellIs" dxfId="31" priority="40" operator="equal">
      <formula>2.1</formula>
    </cfRule>
    <cfRule type="cellIs" dxfId="30" priority="41" operator="equal">
      <formula>1.1</formula>
    </cfRule>
    <cfRule type="cellIs" dxfId="29" priority="42" operator="equal">
      <formula>0.1</formula>
    </cfRule>
    <cfRule type="iconSet" priority="43">
      <iconSet iconSet="5Quarters" showValue="0">
        <cfvo type="percent" val="0"/>
        <cfvo type="percent" val="20"/>
        <cfvo type="percent" val="40"/>
        <cfvo type="percent" val="60"/>
        <cfvo type="percent" val="80"/>
      </iconSet>
    </cfRule>
  </conditionalFormatting>
  <pageMargins left="0.7" right="0.7" top="0.78740157499999996" bottom="0.78740157499999996" header="0.3" footer="0.3"/>
  <pageSetup paperSize="9" orientation="portrait"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C446-688C-409D-AE75-9922C5661CAF}">
  <sheetPr codeName="Tabelle2"/>
  <dimension ref="A1:B38"/>
  <sheetViews>
    <sheetView showGridLines="0" zoomScaleNormal="100" workbookViewId="0">
      <selection activeCell="B6" sqref="B6"/>
    </sheetView>
  </sheetViews>
  <sheetFormatPr defaultColWidth="11" defaultRowHeight="14.3" x14ac:dyDescent="0.25"/>
  <cols>
    <col min="1" max="1" width="6.625" customWidth="1"/>
    <col min="2" max="2" width="86.375" style="39" customWidth="1"/>
  </cols>
  <sheetData>
    <row r="1" spans="1:2" ht="42.8" customHeight="1" x14ac:dyDescent="0.35">
      <c r="A1" s="156" t="s">
        <v>91</v>
      </c>
      <c r="B1" s="156"/>
    </row>
    <row r="2" spans="1:2" ht="13.95" customHeight="1" x14ac:dyDescent="0.3">
      <c r="A2" s="90"/>
      <c r="B2" s="90"/>
    </row>
    <row r="3" spans="1:2" ht="13.95" customHeight="1" x14ac:dyDescent="0.3">
      <c r="A3" s="90"/>
      <c r="B3" s="90"/>
    </row>
    <row r="4" spans="1:2" ht="13.95" customHeight="1" x14ac:dyDescent="0.25"/>
    <row r="5" spans="1:2" ht="13.95" customHeight="1" x14ac:dyDescent="0.25"/>
    <row r="6" spans="1:2" ht="165.1" customHeight="1" x14ac:dyDescent="0.25">
      <c r="B6" s="149" t="s">
        <v>350</v>
      </c>
    </row>
    <row r="7" spans="1:2" ht="13.95" customHeight="1" x14ac:dyDescent="0.25"/>
    <row r="8" spans="1:2" ht="14.95" x14ac:dyDescent="0.25">
      <c r="A8" s="71" t="s">
        <v>88</v>
      </c>
    </row>
    <row r="9" spans="1:2" ht="28.55" x14ac:dyDescent="0.25">
      <c r="B9" s="39" t="s">
        <v>89</v>
      </c>
    </row>
    <row r="11" spans="1:2" x14ac:dyDescent="0.25">
      <c r="A11" s="71" t="s">
        <v>128</v>
      </c>
    </row>
    <row r="12" spans="1:2" x14ac:dyDescent="0.25">
      <c r="B12" s="39" t="s">
        <v>129</v>
      </c>
    </row>
    <row r="13" spans="1:2" x14ac:dyDescent="0.25">
      <c r="B13" s="39" t="s">
        <v>73</v>
      </c>
    </row>
    <row r="14" spans="1:2" ht="57.1" x14ac:dyDescent="0.25">
      <c r="B14" s="39" t="s">
        <v>337</v>
      </c>
    </row>
    <row r="15" spans="1:2" ht="42.8" x14ac:dyDescent="0.25">
      <c r="B15" s="39" t="s">
        <v>141</v>
      </c>
    </row>
    <row r="16" spans="1:2" ht="71.349999999999994" x14ac:dyDescent="0.25">
      <c r="B16" s="39" t="s">
        <v>338</v>
      </c>
    </row>
    <row r="18" spans="1:2" x14ac:dyDescent="0.25">
      <c r="A18" s="71" t="s">
        <v>142</v>
      </c>
    </row>
    <row r="19" spans="1:2" ht="85.6" x14ac:dyDescent="0.25">
      <c r="B19" s="39" t="s">
        <v>328</v>
      </c>
    </row>
    <row r="21" spans="1:2" x14ac:dyDescent="0.25">
      <c r="A21" s="71" t="s">
        <v>143</v>
      </c>
    </row>
    <row r="22" spans="1:2" ht="28.55" x14ac:dyDescent="0.25">
      <c r="B22" s="39" t="s">
        <v>146</v>
      </c>
    </row>
    <row r="23" spans="1:2" ht="28.55" x14ac:dyDescent="0.25">
      <c r="B23" s="117" t="s">
        <v>145</v>
      </c>
    </row>
    <row r="25" spans="1:2" ht="170.5" customHeight="1" x14ac:dyDescent="0.25"/>
    <row r="26" spans="1:2" ht="32.950000000000003" customHeight="1" x14ac:dyDescent="0.25">
      <c r="B26" s="39" t="s">
        <v>326</v>
      </c>
    </row>
    <row r="27" spans="1:2" ht="198" customHeight="1" x14ac:dyDescent="0.25"/>
    <row r="28" spans="1:2" ht="53" customHeight="1" x14ac:dyDescent="0.25">
      <c r="B28" s="118" t="s">
        <v>333</v>
      </c>
    </row>
    <row r="29" spans="1:2" ht="19.899999999999999" customHeight="1" x14ac:dyDescent="0.25"/>
    <row r="30" spans="1:2" x14ac:dyDescent="0.25">
      <c r="A30" s="71" t="s">
        <v>90</v>
      </c>
    </row>
    <row r="31" spans="1:2" ht="57.1" x14ac:dyDescent="0.25">
      <c r="B31" s="39" t="s">
        <v>327</v>
      </c>
    </row>
    <row r="34" spans="1:2" x14ac:dyDescent="0.25">
      <c r="A34" s="71" t="s">
        <v>74</v>
      </c>
    </row>
    <row r="35" spans="1:2" ht="42.8" x14ac:dyDescent="0.25">
      <c r="B35" s="39" t="s">
        <v>336</v>
      </c>
    </row>
    <row r="36" spans="1:2" ht="42.8" x14ac:dyDescent="0.25">
      <c r="B36" s="39" t="s">
        <v>340</v>
      </c>
    </row>
    <row r="37" spans="1:2" ht="95.95" customHeight="1" x14ac:dyDescent="0.25">
      <c r="B37" s="118" t="s">
        <v>341</v>
      </c>
    </row>
    <row r="38" spans="1:2" ht="28.55" x14ac:dyDescent="0.25">
      <c r="B38" s="136" t="s">
        <v>339</v>
      </c>
    </row>
  </sheetData>
  <sheetProtection algorithmName="SHA-512" hashValue="XLczE7AaDLa8yXzUrBKxRpeQIdX/bKYl7AOsQ6dG/O0JbY47NWWQQSRfKbzLPLUiAXrTyEjzhtv3m90jff+F8Q==" saltValue="16vg6XwReEFCAuVVBtZHjw==" spinCount="100000" sheet="1" objects="1" scenarios="1"/>
  <customSheetViews>
    <customSheetView guid="{F96BD340-81CA-44AB-ACA3-590534059005}">
      <selection activeCell="B27" sqref="B27"/>
      <pageMargins left="0.7" right="0.7" top="0.78740157499999996" bottom="0.78740157499999996" header="0.3" footer="0.3"/>
    </customSheetView>
  </customSheetViews>
  <mergeCells count="1">
    <mergeCell ref="A1:B1"/>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pageSetUpPr fitToPage="1"/>
  </sheetPr>
  <dimension ref="B10"/>
  <sheetViews>
    <sheetView showGridLines="0" zoomScaleNormal="100" workbookViewId="0">
      <selection activeCell="N5" sqref="N5"/>
    </sheetView>
  </sheetViews>
  <sheetFormatPr defaultColWidth="11" defaultRowHeight="14.3" x14ac:dyDescent="0.25"/>
  <cols>
    <col min="2" max="2" width="27.125" customWidth="1"/>
    <col min="3" max="3" width="1.75" customWidth="1"/>
    <col min="4" max="4" width="27.125" customWidth="1"/>
    <col min="5" max="5" width="1.75" customWidth="1"/>
    <col min="6" max="6" width="27.125" customWidth="1"/>
    <col min="7" max="7" width="1.75" customWidth="1"/>
    <col min="8" max="8" width="27.125" customWidth="1"/>
    <col min="9" max="9" width="1.75" customWidth="1"/>
    <col min="10" max="10" width="27.125" customWidth="1"/>
    <col min="11" max="11" width="1.75" customWidth="1"/>
  </cols>
  <sheetData>
    <row r="10" spans="2:2" ht="93.1" customHeight="1" x14ac:dyDescent="0.25">
      <c r="B10" s="70"/>
    </row>
  </sheetData>
  <sheetProtection algorithmName="SHA-512" hashValue="ccvTHFDIn2WEh8opsL0sBmrnSt55vw2Bd8hBSyst94PB4N0VBRzATjLayBwZbiTyeru1pVFipLxV4/cPRwETrA==" saltValue="rO4d9hDUtO6RC4vmJKNcww==" spinCount="100000" sheet="1" objects="1" scenarios="1" selectLockedCells="1"/>
  <customSheetViews>
    <customSheetView guid="{F96BD340-81CA-44AB-ACA3-590534059005}">
      <selection activeCell="C8" sqref="C8"/>
      <pageMargins left="0.7" right="0.7" top="0.78740157499999996" bottom="0.78740157499999996" header="0.3" footer="0.3"/>
      <pageSetup paperSize="9" orientation="portrait" r:id="rId1"/>
    </customSheetView>
  </customSheetViews>
  <pageMargins left="0.4" right="0.31" top="0.37" bottom="0.36" header="0.31496062992125984" footer="0.31496062992125984"/>
  <pageSetup paperSize="9" scale="83"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C8209-2FDB-4D60-8048-19BF1E808366}">
  <sheetPr codeName="Tabelle4">
    <pageSetUpPr autoPageBreaks="0" fitToPage="1"/>
  </sheetPr>
  <dimension ref="A1:BJ57"/>
  <sheetViews>
    <sheetView showGridLines="0" zoomScaleNormal="100" workbookViewId="0"/>
  </sheetViews>
  <sheetFormatPr defaultColWidth="11" defaultRowHeight="14.3" x14ac:dyDescent="0.25"/>
  <cols>
    <col min="2" max="2" width="11.25" customWidth="1"/>
    <col min="3" max="3" width="7.625" hidden="1" customWidth="1"/>
    <col min="5" max="5" width="11.375" hidden="1" customWidth="1"/>
    <col min="6" max="6" width="4.375" customWidth="1"/>
    <col min="7" max="8" width="6.25" customWidth="1"/>
    <col min="9" max="9" width="15" customWidth="1"/>
    <col min="10" max="10" width="12.75" customWidth="1"/>
    <col min="11" max="11" width="6.125" hidden="1" customWidth="1"/>
    <col min="12" max="12" width="13" customWidth="1"/>
    <col min="13" max="14" width="4.25" style="2" customWidth="1"/>
    <col min="15" max="15" width="6.625" style="2" customWidth="1"/>
    <col min="16" max="20" width="4.25" style="2" customWidth="1"/>
    <col min="21" max="21" width="4.125" style="2" customWidth="1"/>
    <col min="22" max="22" width="98.125" style="34" hidden="1" customWidth="1"/>
    <col min="23" max="29" width="4.25" style="2" customWidth="1"/>
    <col min="30" max="30" width="6.25" style="2" customWidth="1"/>
    <col min="31" max="31" width="26" hidden="1" customWidth="1"/>
    <col min="32" max="32" width="21.875" hidden="1" customWidth="1"/>
    <col min="33" max="41" width="4.75" style="2" hidden="1" customWidth="1"/>
    <col min="42" max="42" width="12.875" hidden="1" customWidth="1"/>
    <col min="43" max="44" width="11.625" hidden="1" customWidth="1"/>
    <col min="45" max="49" width="8.625" hidden="1" customWidth="1"/>
    <col min="50" max="51" width="11.625" hidden="1" customWidth="1"/>
    <col min="52" max="54" width="19.875" hidden="1" customWidth="1"/>
    <col min="55" max="55" width="12.875" hidden="1" customWidth="1"/>
    <col min="56" max="56" width="11.625" hidden="1" customWidth="1"/>
    <col min="57" max="57" width="2.25" hidden="1" customWidth="1"/>
    <col min="58" max="58" width="2.75" hidden="1" customWidth="1"/>
    <col min="59" max="59" width="20.25" hidden="1" customWidth="1"/>
    <col min="60" max="60" width="12" hidden="1" customWidth="1"/>
    <col min="61" max="61" width="7.125" hidden="1" customWidth="1"/>
    <col min="62" max="62" width="11.625" hidden="1" customWidth="1"/>
    <col min="63" max="63" width="0" hidden="1" customWidth="1"/>
  </cols>
  <sheetData>
    <row r="1" spans="1:62" ht="14.95" x14ac:dyDescent="0.25">
      <c r="A1" s="115" t="s">
        <v>83</v>
      </c>
    </row>
    <row r="2" spans="1:62" ht="14.95" x14ac:dyDescent="0.25">
      <c r="A2" t="s">
        <v>77</v>
      </c>
    </row>
    <row r="3" spans="1:62" ht="14.95" x14ac:dyDescent="0.25">
      <c r="A3" t="str">
        <f>Deckblatt!A4</f>
        <v>Auswahl</v>
      </c>
    </row>
    <row r="4" spans="1:62" ht="14.95" x14ac:dyDescent="0.25">
      <c r="A4" t="str">
        <f>Deckblatt!A7</f>
        <v>Tel.:</v>
      </c>
    </row>
    <row r="5" spans="1:62" ht="14.95" x14ac:dyDescent="0.25">
      <c r="A5" t="str">
        <f>Deckblatt!A8</f>
        <v>Mail:</v>
      </c>
    </row>
    <row r="7" spans="1:62" ht="14.95" x14ac:dyDescent="0.25">
      <c r="K7" s="17"/>
      <c r="M7" s="2" t="s">
        <v>41</v>
      </c>
      <c r="N7" s="9" t="s">
        <v>70</v>
      </c>
    </row>
    <row r="8" spans="1:62" ht="14.95" x14ac:dyDescent="0.25">
      <c r="M8" s="35">
        <v>1</v>
      </c>
      <c r="N8" s="119" t="s">
        <v>319</v>
      </c>
      <c r="O8" s="6"/>
      <c r="R8" s="6"/>
      <c r="S8" s="6"/>
      <c r="T8" s="6"/>
      <c r="U8" s="6"/>
      <c r="V8" s="38"/>
    </row>
    <row r="9" spans="1:62" ht="14.95" x14ac:dyDescent="0.25">
      <c r="B9" s="1" t="s">
        <v>22</v>
      </c>
      <c r="C9" s="1"/>
      <c r="D9" s="101"/>
      <c r="H9" s="1" t="s">
        <v>20</v>
      </c>
      <c r="I9" s="157"/>
      <c r="J9" s="157"/>
      <c r="K9" s="17"/>
      <c r="M9" s="35">
        <v>2</v>
      </c>
      <c r="N9" s="37" t="s">
        <v>66</v>
      </c>
      <c r="O9" s="6"/>
      <c r="R9" s="6"/>
      <c r="S9" s="6"/>
      <c r="T9" s="6"/>
      <c r="U9" s="6"/>
      <c r="V9" s="39"/>
    </row>
    <row r="10" spans="1:62" ht="14.95" x14ac:dyDescent="0.25">
      <c r="B10" s="1" t="s">
        <v>23</v>
      </c>
      <c r="C10" s="1"/>
      <c r="D10" s="101"/>
      <c r="H10" s="1"/>
      <c r="I10" s="102"/>
      <c r="J10" s="102"/>
      <c r="M10" s="35">
        <v>3</v>
      </c>
      <c r="N10" s="37" t="s">
        <v>68</v>
      </c>
      <c r="O10" s="6"/>
      <c r="R10" s="6"/>
      <c r="S10" s="6"/>
      <c r="T10" s="6"/>
      <c r="U10" s="6"/>
      <c r="V10" s="38"/>
    </row>
    <row r="11" spans="1:62" x14ac:dyDescent="0.25">
      <c r="B11" s="1" t="s">
        <v>24</v>
      </c>
      <c r="C11" s="1"/>
      <c r="D11" s="101"/>
      <c r="F11" t="s">
        <v>25</v>
      </c>
      <c r="H11" s="1" t="s">
        <v>21</v>
      </c>
      <c r="I11" s="157"/>
      <c r="J11" s="157"/>
      <c r="K11" s="17"/>
      <c r="M11" s="35">
        <v>4</v>
      </c>
      <c r="N11" s="37" t="s">
        <v>67</v>
      </c>
      <c r="O11" s="6"/>
      <c r="R11" s="6"/>
      <c r="S11" s="6"/>
      <c r="T11" s="6"/>
      <c r="U11" s="6"/>
      <c r="V11" s="38"/>
    </row>
    <row r="12" spans="1:62" ht="14.95" x14ac:dyDescent="0.25">
      <c r="B12" s="1" t="s">
        <v>27</v>
      </c>
      <c r="C12" s="1"/>
      <c r="D12" s="101"/>
      <c r="F12" t="s">
        <v>26</v>
      </c>
      <c r="I12" s="157"/>
      <c r="J12" s="157"/>
      <c r="K12" s="19"/>
      <c r="L12" s="18"/>
      <c r="M12" s="35">
        <v>5</v>
      </c>
      <c r="N12" s="37" t="s">
        <v>69</v>
      </c>
      <c r="O12" s="6"/>
      <c r="R12" s="6"/>
      <c r="S12" s="6"/>
      <c r="T12" s="6"/>
      <c r="U12" s="6"/>
      <c r="V12" s="38"/>
    </row>
    <row r="13" spans="1:62" ht="16.149999999999999" customHeight="1" x14ac:dyDescent="0.25">
      <c r="K13" s="19"/>
      <c r="L13" s="18"/>
      <c r="M13" s="36"/>
      <c r="N13" s="37" t="s">
        <v>71</v>
      </c>
      <c r="O13" s="6"/>
      <c r="R13" s="6"/>
      <c r="S13" s="6"/>
      <c r="T13" s="6"/>
      <c r="U13" s="6"/>
      <c r="V13" s="38"/>
    </row>
    <row r="14" spans="1:62" s="148" customFormat="1" ht="28.9" customHeight="1" thickBot="1" x14ac:dyDescent="0.3">
      <c r="A14" s="165" t="s">
        <v>349</v>
      </c>
      <c r="B14" s="165"/>
      <c r="C14" s="165"/>
      <c r="D14" s="165"/>
      <c r="E14" s="165"/>
      <c r="F14" s="165"/>
      <c r="G14" s="165"/>
      <c r="H14" s="165"/>
      <c r="I14" s="165"/>
      <c r="J14" s="165"/>
      <c r="K14" s="165"/>
      <c r="L14" s="165"/>
      <c r="M14" s="165"/>
      <c r="N14" s="165"/>
      <c r="O14" s="165"/>
      <c r="P14" s="165"/>
      <c r="Q14" s="165"/>
      <c r="R14" s="165"/>
      <c r="S14" s="165"/>
      <c r="T14" s="165"/>
      <c r="U14" s="165"/>
      <c r="V14" s="147"/>
      <c r="W14" s="146"/>
      <c r="X14" s="146"/>
      <c r="Y14" s="146"/>
      <c r="Z14" s="146"/>
      <c r="AA14" s="146"/>
      <c r="AB14" s="146"/>
      <c r="AC14" s="146"/>
      <c r="AD14" s="146"/>
      <c r="AG14" s="146"/>
      <c r="AH14" s="146"/>
      <c r="AI14" s="146"/>
      <c r="AJ14" s="146"/>
      <c r="AK14" s="146"/>
      <c r="AL14" s="146"/>
      <c r="AM14" s="146"/>
      <c r="AN14" s="146"/>
      <c r="AO14" s="146"/>
      <c r="BD14" s="148" t="s">
        <v>28</v>
      </c>
    </row>
    <row r="15" spans="1:62" ht="138.1" customHeight="1" thickBot="1" x14ac:dyDescent="0.3">
      <c r="A15" s="10" t="s">
        <v>4</v>
      </c>
      <c r="B15" s="103" t="s">
        <v>104</v>
      </c>
      <c r="C15" s="10"/>
      <c r="D15" s="53" t="s">
        <v>79</v>
      </c>
      <c r="E15" s="10"/>
      <c r="F15" s="172" t="s">
        <v>37</v>
      </c>
      <c r="G15" s="173"/>
      <c r="H15" s="173"/>
      <c r="I15" s="10" t="s">
        <v>5</v>
      </c>
      <c r="J15" s="53" t="s">
        <v>78</v>
      </c>
      <c r="K15" s="10" t="s">
        <v>6</v>
      </c>
      <c r="L15" s="21" t="s">
        <v>7</v>
      </c>
      <c r="M15" s="22" t="str">
        <f>AG15</f>
        <v>Peronospora</v>
      </c>
      <c r="N15" s="22" t="str">
        <f t="shared" ref="N15:S15" si="0">AH15</f>
        <v>Oidium</v>
      </c>
      <c r="O15" s="22" t="str">
        <f t="shared" si="0"/>
        <v>Botrytis</v>
      </c>
      <c r="P15" s="22" t="str">
        <f t="shared" si="0"/>
        <v>Roter Brenner</v>
      </c>
      <c r="Q15" s="22" t="str">
        <f t="shared" si="0"/>
        <v>Phomopsis</v>
      </c>
      <c r="R15" s="22" t="str">
        <f t="shared" si="0"/>
        <v>Schwarzfäule</v>
      </c>
      <c r="S15" s="22" t="str">
        <f t="shared" si="0"/>
        <v>Kräusel- und
Pockenmilbe</v>
      </c>
      <c r="T15" s="22" t="str">
        <f>AN15</f>
        <v>Spinnmilben/
Rote Spinne</v>
      </c>
      <c r="U15" s="22" t="s">
        <v>318</v>
      </c>
      <c r="V15" s="45" t="s">
        <v>50</v>
      </c>
      <c r="W15" s="5"/>
      <c r="X15" s="5"/>
      <c r="Y15" s="5"/>
      <c r="Z15" s="5"/>
      <c r="AA15" s="5"/>
      <c r="AB15" s="5"/>
      <c r="AC15" s="5"/>
      <c r="AD15" s="5"/>
      <c r="AE15" t="s">
        <v>35</v>
      </c>
      <c r="AF15" t="s">
        <v>38</v>
      </c>
      <c r="AG15" s="4" t="str">
        <f>'PSM Liste'!F5</f>
        <v>Peronospora</v>
      </c>
      <c r="AH15" s="4" t="str">
        <f>'PSM Liste'!G5</f>
        <v>Oidium</v>
      </c>
      <c r="AI15" s="4" t="str">
        <f>'PSM Liste'!H5</f>
        <v>Botrytis</v>
      </c>
      <c r="AJ15" s="4" t="str">
        <f>'PSM Liste'!I5</f>
        <v>Roter Brenner</v>
      </c>
      <c r="AK15" s="4" t="str">
        <f>'PSM Liste'!J5</f>
        <v>Phomopsis</v>
      </c>
      <c r="AL15" s="4" t="str">
        <f>'PSM Liste'!K5</f>
        <v>Schwarzfäule</v>
      </c>
      <c r="AM15" s="4" t="str">
        <f>'PSM Liste'!L5</f>
        <v>Kräusel- und
Pockenmilbe</v>
      </c>
      <c r="AN15" s="4" t="str">
        <f>'PSM Liste'!M5</f>
        <v>Spinnmilben/
Rote Spinne</v>
      </c>
      <c r="AO15" s="4" t="str">
        <f>'PSM Liste'!N5</f>
        <v>Abiotischer Stress</v>
      </c>
      <c r="AP15" s="4" t="str">
        <f>'PSM Liste'!O5</f>
        <v>Sonstiges:</v>
      </c>
      <c r="AQ15" s="4" t="str">
        <f>'PSM Liste'!P5</f>
        <v>Wartezeit</v>
      </c>
      <c r="AR15" s="4" t="str">
        <f>'PSM Liste'!Q5</f>
        <v>max. Anwendung</v>
      </c>
      <c r="AS15" s="4" t="str">
        <f>'PSM Liste'!R5</f>
        <v>Anwendung von</v>
      </c>
      <c r="AT15" s="4" t="str">
        <f>'PSM Liste'!S5</f>
        <v>bis</v>
      </c>
      <c r="AU15" s="4" t="str">
        <f>'PSM Liste'!T5</f>
        <v>Einheit</v>
      </c>
      <c r="AV15" s="4" t="str">
        <f>'PSM Liste'!U5</f>
        <v>AWMlkg/10.000m²</v>
      </c>
      <c r="AW15" s="4" t="str">
        <f>'PSM Liste'!V5</f>
        <v>kg/l MAX</v>
      </c>
      <c r="AX15" s="4" t="str">
        <f>'PSM Liste'!W5</f>
        <v>kg/l bis 61</v>
      </c>
      <c r="AY15" s="4" t="str">
        <f>'PSM Liste'!X5</f>
        <v>kg/l bis 71</v>
      </c>
      <c r="AZ15" s="4" t="str">
        <f>'PSM Liste'!Y5</f>
        <v>kg/l ab 71</v>
      </c>
      <c r="BA15" s="69" t="s">
        <v>49</v>
      </c>
      <c r="BB15" s="69" t="s">
        <v>48</v>
      </c>
      <c r="BC15" s="69" t="s">
        <v>44</v>
      </c>
      <c r="BD15" s="4" t="e">
        <f>'PSM Liste'!#REF!</f>
        <v>#REF!</v>
      </c>
      <c r="BE15" s="4" t="e">
        <f>'PSM Liste'!#REF!</f>
        <v>#REF!</v>
      </c>
      <c r="BG15" s="75" t="s">
        <v>5</v>
      </c>
      <c r="BH15" s="76" t="s">
        <v>75</v>
      </c>
      <c r="BI15" s="76" t="s">
        <v>7</v>
      </c>
      <c r="BJ15" s="77" t="s">
        <v>76</v>
      </c>
    </row>
    <row r="16" spans="1:62" ht="23.45" customHeight="1" x14ac:dyDescent="0.25">
      <c r="A16" s="158"/>
      <c r="B16" s="161"/>
      <c r="C16" s="99" t="str">
        <f>IF(B16="","",B16)</f>
        <v/>
      </c>
      <c r="D16" s="163"/>
      <c r="E16" s="6">
        <f>D16</f>
        <v>0</v>
      </c>
      <c r="F16" s="174" t="s">
        <v>40</v>
      </c>
      <c r="G16" s="175"/>
      <c r="H16" s="171"/>
      <c r="I16" s="93"/>
      <c r="J16" s="94" t="str">
        <f t="shared" ref="J16:J55" si="1">_xlfn.IFNA(K16,"")</f>
        <v/>
      </c>
      <c r="K16" s="12" t="e">
        <f t="shared" ref="K16:K55" si="2">IF(AV16&gt;0,BB16,IF(C16&lt;=61,AX16,(IF(AND(C16&gt;61,C16&lt;=71),AY16,(IF(C16&gt;71,AZ16,"Fehler"))))))</f>
        <v>#N/A</v>
      </c>
      <c r="L16" s="23" t="str">
        <f>IF(I16="","",VLOOKUP(I16,PSMListe,'PSM Liste'!$T$4,FALSE))</f>
        <v/>
      </c>
      <c r="M16" s="24" t="str">
        <f>IF(AG16=0,"",AG16)</f>
        <v/>
      </c>
      <c r="N16" s="24" t="str">
        <f t="shared" ref="N16:U16" si="3">IF(AH16=0,"",AH16)</f>
        <v/>
      </c>
      <c r="O16" s="24" t="str">
        <f t="shared" si="3"/>
        <v/>
      </c>
      <c r="P16" s="24" t="str">
        <f t="shared" si="3"/>
        <v/>
      </c>
      <c r="Q16" s="24" t="str">
        <f t="shared" si="3"/>
        <v/>
      </c>
      <c r="R16" s="24" t="str">
        <f t="shared" si="3"/>
        <v/>
      </c>
      <c r="S16" s="24" t="str">
        <f t="shared" si="3"/>
        <v/>
      </c>
      <c r="T16" s="24" t="str">
        <f t="shared" si="3"/>
        <v/>
      </c>
      <c r="U16" s="46" t="str">
        <f t="shared" si="3"/>
        <v/>
      </c>
      <c r="V16" s="54" t="str">
        <f t="shared" ref="V16:V55" si="4">IF(I16="","",CONCATENATE(AF16,"max.",AR16,"x; "," WF(T):",AQ16,";  ",AE16))</f>
        <v/>
      </c>
      <c r="AE16" t="e">
        <f t="shared" ref="AE16:AE55" si="5">IF(VLOOKUP(I16,PSMListe,14,FALSE)="","",VLOOKUP(I16,PSMListe,14,FALSE))</f>
        <v>#N/A</v>
      </c>
      <c r="AF16" t="e">
        <f t="shared" ref="AF16:AF55" si="6">IF(C16&lt;AS16,"Anwendung zu früh; ",IF(C16&gt;AT16,"Anwendung zu spät; ",""))</f>
        <v>#N/A</v>
      </c>
      <c r="AG16" s="3" t="str">
        <f t="shared" ref="AG16:AG55" si="7">_xlfn.IFNA(VLOOKUP($I16,PSMListe,5,FALSE),"")</f>
        <v/>
      </c>
      <c r="AH16" s="3" t="str">
        <f t="shared" ref="AH16:AH55" si="8">_xlfn.IFNA(VLOOKUP($I16,PSMListe,6,FALSE),"")</f>
        <v/>
      </c>
      <c r="AI16" s="3" t="str">
        <f t="shared" ref="AI16:AI55" si="9">_xlfn.IFNA(VLOOKUP($I16,PSMListe,7,FALSE),"")</f>
        <v/>
      </c>
      <c r="AJ16" s="3" t="str">
        <f t="shared" ref="AJ16:AJ55" si="10">_xlfn.IFNA(VLOOKUP($I16,PSMListe,8,FALSE),"")</f>
        <v/>
      </c>
      <c r="AK16" s="3" t="str">
        <f t="shared" ref="AK16:AK55" si="11">_xlfn.IFNA(VLOOKUP($I16,PSMListe,9,FALSE),"")</f>
        <v/>
      </c>
      <c r="AL16" s="3" t="str">
        <f t="shared" ref="AL16:AL55" si="12">_xlfn.IFNA(VLOOKUP($I16,PSMListe,10,FALSE),"")</f>
        <v/>
      </c>
      <c r="AM16" s="3" t="str">
        <f t="shared" ref="AM16:AM55" si="13">_xlfn.IFNA(VLOOKUP($I16,PSMListe,11,FALSE),"")</f>
        <v/>
      </c>
      <c r="AN16" s="3" t="str">
        <f t="shared" ref="AN16:AN55" si="14">_xlfn.IFNA(VLOOKUP($I16,PSMListe,12,FALSE),"")</f>
        <v/>
      </c>
      <c r="AO16" s="3" t="str">
        <f t="shared" ref="AO16:AO55" si="15">_xlfn.IFNA(VLOOKUP($I16,PSMListe,13,FALSE),"")</f>
        <v/>
      </c>
      <c r="AQ16" t="e">
        <f>VLOOKUP($I16,PSMListe,'PSM Liste'!P$4,FALSE)</f>
        <v>#N/A</v>
      </c>
      <c r="AR16" t="e">
        <f>VLOOKUP($I16,PSMListe,'PSM Liste'!Q$4,FALSE)</f>
        <v>#N/A</v>
      </c>
      <c r="AS16" t="e">
        <f>VLOOKUP($I16,PSMListe,'PSM Liste'!R$4,FALSE)</f>
        <v>#N/A</v>
      </c>
      <c r="AT16" t="e">
        <f>VLOOKUP($I16,PSMListe,'PSM Liste'!S$4,FALSE)</f>
        <v>#N/A</v>
      </c>
      <c r="AU16" t="e">
        <f>VLOOKUP($I16,PSMListe,'PSM Liste'!T$4,FALSE)</f>
        <v>#N/A</v>
      </c>
      <c r="AV16" t="e">
        <f>VLOOKUP($I16,PSMListe,'PSM Liste'!U$4,FALSE)</f>
        <v>#N/A</v>
      </c>
      <c r="AW16" t="e">
        <f>VLOOKUP($I16,PSMListe,'PSM Liste'!V$4,FALSE)</f>
        <v>#N/A</v>
      </c>
      <c r="AX16" t="e">
        <f>VLOOKUP($I16,PSMListe,'PSM Liste'!W$4,FALSE)</f>
        <v>#N/A</v>
      </c>
      <c r="AY16" t="e">
        <f>VLOOKUP($I16,PSMListe,'PSM Liste'!X$4,FALSE)</f>
        <v>#N/A</v>
      </c>
      <c r="AZ16" t="e">
        <f>VLOOKUP($I16,PSMListe,'PSM Liste'!Y$4,FALSE)</f>
        <v>#N/A</v>
      </c>
      <c r="BA16" t="e">
        <f t="shared" ref="BA16:BA57" si="16">IF(AV16&gt;0,((AV16*((10000/$D$12)*E16*2)/10000)),"error")</f>
        <v>#N/A</v>
      </c>
      <c r="BB16" t="e">
        <f t="shared" ref="BB16" si="17">IF(BA16&lt;AW16,BA16,AW16)</f>
        <v>#N/A</v>
      </c>
      <c r="BC16" t="e">
        <f t="shared" ref="BC16:BC57" si="18">IF(AND(C16&gt;=AS16,C16&lt;=AT16),"","Außer Anwendungszeitraum")</f>
        <v>#N/A</v>
      </c>
      <c r="BG16" s="78" t="str">
        <f t="shared" ref="BG16:BG55" si="19">IF(I16="","",I16)</f>
        <v/>
      </c>
      <c r="BH16" s="18" t="str">
        <f t="shared" ref="BH16:BH55" si="20">IF(J16="","",J16*$D$11)</f>
        <v/>
      </c>
      <c r="BI16" s="18" t="str">
        <f>IF(BJ16="kg/ha","Kg",IF(BJ16="l/ha","L",IF(BJ16="kg/ha (LWA)", "Kg",IF(BJ16="l/ha (LWA)","L",""))))</f>
        <v/>
      </c>
      <c r="BJ16" s="79" t="str">
        <f t="shared" ref="BJ16:BJ55" si="21">IF(L16="","",L16)</f>
        <v/>
      </c>
    </row>
    <row r="17" spans="1:62" ht="23.45" customHeight="1" x14ac:dyDescent="0.25">
      <c r="A17" s="159"/>
      <c r="B17" s="161"/>
      <c r="C17" s="132" t="str">
        <f>IF(B16="","",B16)</f>
        <v/>
      </c>
      <c r="D17" s="163"/>
      <c r="E17" s="6">
        <f>D16</f>
        <v>0</v>
      </c>
      <c r="F17" s="169"/>
      <c r="G17" s="170"/>
      <c r="H17" s="171"/>
      <c r="I17" s="95"/>
      <c r="J17" s="94" t="str">
        <f t="shared" si="1"/>
        <v/>
      </c>
      <c r="K17" s="14" t="e">
        <f t="shared" si="2"/>
        <v>#N/A</v>
      </c>
      <c r="L17" s="25" t="str">
        <f>IF(I17="","",VLOOKUP(I17,PSMListe,'PSM Liste'!$T$4,FALSE))</f>
        <v/>
      </c>
      <c r="M17" s="26" t="str">
        <f t="shared" ref="M17:M55" si="22">IF(AG17=0,"",AG17)</f>
        <v/>
      </c>
      <c r="N17" s="26" t="str">
        <f t="shared" ref="N17:N55" si="23">IF(AH17=0,"",AH17)</f>
        <v/>
      </c>
      <c r="O17" s="26" t="str">
        <f t="shared" ref="O17:O55" si="24">IF(AI17=0,"",AI17)</f>
        <v/>
      </c>
      <c r="P17" s="26" t="str">
        <f t="shared" ref="P17:P55" si="25">IF(AJ17=0,"",AJ17)</f>
        <v/>
      </c>
      <c r="Q17" s="26" t="str">
        <f t="shared" ref="Q17:Q55" si="26">IF(AK17=0,"",AK17)</f>
        <v/>
      </c>
      <c r="R17" s="26" t="str">
        <f t="shared" ref="R17:R55" si="27">IF(AL17=0,"",AL17)</f>
        <v/>
      </c>
      <c r="S17" s="26" t="str">
        <f t="shared" ref="S17:S55" si="28">IF(AM17=0,"",AM17)</f>
        <v/>
      </c>
      <c r="T17" s="26" t="str">
        <f t="shared" ref="T17:T55" si="29">IF(AN17=0,"",AN17)</f>
        <v/>
      </c>
      <c r="U17" s="47" t="str">
        <f t="shared" ref="U17:U55" si="30">IF(AO17=0,"",AO17)</f>
        <v/>
      </c>
      <c r="V17" s="55" t="str">
        <f t="shared" si="4"/>
        <v/>
      </c>
      <c r="AE17" t="e">
        <f t="shared" si="5"/>
        <v>#N/A</v>
      </c>
      <c r="AF17" t="e">
        <f t="shared" si="6"/>
        <v>#N/A</v>
      </c>
      <c r="AG17" s="3" t="str">
        <f t="shared" si="7"/>
        <v/>
      </c>
      <c r="AH17" s="3" t="str">
        <f t="shared" si="8"/>
        <v/>
      </c>
      <c r="AI17" s="3" t="str">
        <f t="shared" si="9"/>
        <v/>
      </c>
      <c r="AJ17" s="3" t="str">
        <f t="shared" si="10"/>
        <v/>
      </c>
      <c r="AK17" s="3" t="str">
        <f t="shared" si="11"/>
        <v/>
      </c>
      <c r="AL17" s="3" t="str">
        <f t="shared" si="12"/>
        <v/>
      </c>
      <c r="AM17" s="3" t="str">
        <f t="shared" si="13"/>
        <v/>
      </c>
      <c r="AN17" s="3" t="str">
        <f t="shared" si="14"/>
        <v/>
      </c>
      <c r="AO17" s="3" t="str">
        <f t="shared" si="15"/>
        <v/>
      </c>
      <c r="AQ17" t="e">
        <f>VLOOKUP($I17,PSMListe,'PSM Liste'!P$4,FALSE)</f>
        <v>#N/A</v>
      </c>
      <c r="AR17" t="e">
        <f>VLOOKUP($I17,PSMListe,'PSM Liste'!Q$4,FALSE)</f>
        <v>#N/A</v>
      </c>
      <c r="AS17" t="e">
        <f>VLOOKUP($I17,PSMListe,'PSM Liste'!R$4,FALSE)</f>
        <v>#N/A</v>
      </c>
      <c r="AT17" t="e">
        <f>VLOOKUP($I17,PSMListe,'PSM Liste'!S$4,FALSE)</f>
        <v>#N/A</v>
      </c>
      <c r="AU17" t="e">
        <f>VLOOKUP($I17,PSMListe,'PSM Liste'!T$4,FALSE)</f>
        <v>#N/A</v>
      </c>
      <c r="AV17" t="e">
        <f>VLOOKUP($I17,PSMListe,'PSM Liste'!U$4,FALSE)</f>
        <v>#N/A</v>
      </c>
      <c r="AW17" t="e">
        <f>VLOOKUP($I17,PSMListe,'PSM Liste'!V$4,FALSE)</f>
        <v>#N/A</v>
      </c>
      <c r="AX17" t="e">
        <f>VLOOKUP($I17,PSMListe,'PSM Liste'!W$4,FALSE)</f>
        <v>#N/A</v>
      </c>
      <c r="AY17" t="e">
        <f>VLOOKUP($I17,PSMListe,'PSM Liste'!X$4,FALSE)</f>
        <v>#N/A</v>
      </c>
      <c r="AZ17" t="e">
        <f>VLOOKUP($I17,PSMListe,'PSM Liste'!Y$4,FALSE)</f>
        <v>#N/A</v>
      </c>
      <c r="BA17" t="e">
        <f t="shared" ref="BA17:BA55" si="31">IF(AV17&gt;0,((AV17*((10000/$D$12)*E17*2)/10000)),"error")</f>
        <v>#N/A</v>
      </c>
      <c r="BB17" t="e">
        <f t="shared" ref="BB17:BB55" si="32">IF(BA17&lt;AW17,BA17,AW17)</f>
        <v>#N/A</v>
      </c>
      <c r="BC17" t="e">
        <f t="shared" si="18"/>
        <v>#N/A</v>
      </c>
      <c r="BG17" s="78" t="str">
        <f t="shared" si="19"/>
        <v/>
      </c>
      <c r="BH17" s="18" t="str">
        <f t="shared" si="20"/>
        <v/>
      </c>
      <c r="BI17" s="18" t="str">
        <f t="shared" ref="BI17:BI55" si="33">IF(BJ17="kg/ha","Kg",IF(BJ17="l/ha","L",IF(BJ17="kg/ha (LWA)", "Kg",IF(BJ17="l/ha (LWA)","L",""))))</f>
        <v/>
      </c>
      <c r="BJ17" s="79" t="str">
        <f t="shared" si="21"/>
        <v/>
      </c>
    </row>
    <row r="18" spans="1:62" ht="23.45" customHeight="1" x14ac:dyDescent="0.25">
      <c r="A18" s="159"/>
      <c r="B18" s="161"/>
      <c r="C18" s="132" t="str">
        <f>IF(B16="","",B16)</f>
        <v/>
      </c>
      <c r="D18" s="163"/>
      <c r="E18" s="6">
        <f>D16</f>
        <v>0</v>
      </c>
      <c r="F18" s="169"/>
      <c r="G18" s="170"/>
      <c r="H18" s="171"/>
      <c r="I18" s="95"/>
      <c r="J18" s="94" t="str">
        <f t="shared" si="1"/>
        <v/>
      </c>
      <c r="K18" s="14" t="e">
        <f t="shared" si="2"/>
        <v>#N/A</v>
      </c>
      <c r="L18" s="25" t="str">
        <f>IF(I18="","",VLOOKUP(I18,PSMListe,'PSM Liste'!$T$4,FALSE))</f>
        <v/>
      </c>
      <c r="M18" s="26" t="str">
        <f t="shared" si="22"/>
        <v/>
      </c>
      <c r="N18" s="26" t="str">
        <f t="shared" si="23"/>
        <v/>
      </c>
      <c r="O18" s="26" t="str">
        <f t="shared" si="24"/>
        <v/>
      </c>
      <c r="P18" s="26" t="str">
        <f t="shared" si="25"/>
        <v/>
      </c>
      <c r="Q18" s="26" t="str">
        <f t="shared" si="26"/>
        <v/>
      </c>
      <c r="R18" s="26" t="str">
        <f t="shared" si="27"/>
        <v/>
      </c>
      <c r="S18" s="26" t="str">
        <f t="shared" si="28"/>
        <v/>
      </c>
      <c r="T18" s="26" t="str">
        <f t="shared" si="29"/>
        <v/>
      </c>
      <c r="U18" s="47" t="str">
        <f t="shared" si="30"/>
        <v/>
      </c>
      <c r="V18" s="55" t="str">
        <f t="shared" si="4"/>
        <v/>
      </c>
      <c r="AE18" t="e">
        <f t="shared" si="5"/>
        <v>#N/A</v>
      </c>
      <c r="AF18" t="e">
        <f t="shared" si="6"/>
        <v>#N/A</v>
      </c>
      <c r="AG18" s="3" t="str">
        <f t="shared" si="7"/>
        <v/>
      </c>
      <c r="AH18" s="3" t="str">
        <f t="shared" si="8"/>
        <v/>
      </c>
      <c r="AI18" s="3" t="str">
        <f t="shared" si="9"/>
        <v/>
      </c>
      <c r="AJ18" s="3" t="str">
        <f t="shared" si="10"/>
        <v/>
      </c>
      <c r="AK18" s="3" t="str">
        <f t="shared" si="11"/>
        <v/>
      </c>
      <c r="AL18" s="3" t="str">
        <f t="shared" si="12"/>
        <v/>
      </c>
      <c r="AM18" s="3" t="str">
        <f t="shared" si="13"/>
        <v/>
      </c>
      <c r="AN18" s="3" t="str">
        <f t="shared" si="14"/>
        <v/>
      </c>
      <c r="AO18" s="3" t="str">
        <f t="shared" si="15"/>
        <v/>
      </c>
      <c r="AQ18" t="e">
        <f>VLOOKUP($I18,PSMListe,'PSM Liste'!P$4,FALSE)</f>
        <v>#N/A</v>
      </c>
      <c r="AR18" t="e">
        <f>VLOOKUP($I18,PSMListe,'PSM Liste'!Q$4,FALSE)</f>
        <v>#N/A</v>
      </c>
      <c r="AS18" t="e">
        <f>VLOOKUP($I18,PSMListe,'PSM Liste'!R$4,FALSE)</f>
        <v>#N/A</v>
      </c>
      <c r="AT18" t="e">
        <f>VLOOKUP($I18,PSMListe,'PSM Liste'!S$4,FALSE)</f>
        <v>#N/A</v>
      </c>
      <c r="AU18" t="e">
        <f>VLOOKUP($I18,PSMListe,'PSM Liste'!T$4,FALSE)</f>
        <v>#N/A</v>
      </c>
      <c r="AV18" t="e">
        <f>VLOOKUP($I18,PSMListe,'PSM Liste'!U$4,FALSE)</f>
        <v>#N/A</v>
      </c>
      <c r="AW18" t="e">
        <f>VLOOKUP($I18,PSMListe,'PSM Liste'!V$4,FALSE)</f>
        <v>#N/A</v>
      </c>
      <c r="AX18" t="e">
        <f>VLOOKUP($I18,PSMListe,'PSM Liste'!W$4,FALSE)</f>
        <v>#N/A</v>
      </c>
      <c r="AY18" t="e">
        <f>VLOOKUP($I18,PSMListe,'PSM Liste'!X$4,FALSE)</f>
        <v>#N/A</v>
      </c>
      <c r="AZ18" t="e">
        <f>VLOOKUP($I18,PSMListe,'PSM Liste'!Y$4,FALSE)</f>
        <v>#N/A</v>
      </c>
      <c r="BA18" t="e">
        <f t="shared" si="31"/>
        <v>#N/A</v>
      </c>
      <c r="BB18" t="e">
        <f t="shared" si="32"/>
        <v>#N/A</v>
      </c>
      <c r="BC18" t="e">
        <f t="shared" si="18"/>
        <v>#N/A</v>
      </c>
      <c r="BG18" s="78" t="str">
        <f t="shared" si="19"/>
        <v/>
      </c>
      <c r="BH18" s="18" t="str">
        <f t="shared" si="20"/>
        <v/>
      </c>
      <c r="BI18" s="18" t="str">
        <f t="shared" si="33"/>
        <v/>
      </c>
      <c r="BJ18" s="79" t="str">
        <f t="shared" si="21"/>
        <v/>
      </c>
    </row>
    <row r="19" spans="1:62" ht="23.45" customHeight="1" thickBot="1" x14ac:dyDescent="0.3">
      <c r="A19" s="160"/>
      <c r="B19" s="162"/>
      <c r="C19" s="132" t="str">
        <f>IF(B16="","",B16)</f>
        <v/>
      </c>
      <c r="D19" s="164"/>
      <c r="E19" s="7">
        <f>D16</f>
        <v>0</v>
      </c>
      <c r="F19" s="20" t="s">
        <v>41</v>
      </c>
      <c r="G19" s="7">
        <v>0</v>
      </c>
      <c r="H19" s="57">
        <v>9</v>
      </c>
      <c r="I19" s="96"/>
      <c r="J19" s="97" t="str">
        <f t="shared" si="1"/>
        <v/>
      </c>
      <c r="K19" s="16" t="e">
        <f t="shared" si="2"/>
        <v>#N/A</v>
      </c>
      <c r="L19" s="27" t="str">
        <f>IF(I19="","",VLOOKUP(I19,PSMListe,'PSM Liste'!$T$4,FALSE))</f>
        <v/>
      </c>
      <c r="M19" s="28" t="str">
        <f t="shared" si="22"/>
        <v/>
      </c>
      <c r="N19" s="28" t="str">
        <f t="shared" si="23"/>
        <v/>
      </c>
      <c r="O19" s="28" t="str">
        <f t="shared" si="24"/>
        <v/>
      </c>
      <c r="P19" s="28" t="str">
        <f t="shared" si="25"/>
        <v/>
      </c>
      <c r="Q19" s="28" t="str">
        <f t="shared" si="26"/>
        <v/>
      </c>
      <c r="R19" s="28" t="str">
        <f t="shared" si="27"/>
        <v/>
      </c>
      <c r="S19" s="28" t="str">
        <f t="shared" si="28"/>
        <v/>
      </c>
      <c r="T19" s="28" t="str">
        <f t="shared" si="29"/>
        <v/>
      </c>
      <c r="U19" s="48" t="str">
        <f t="shared" si="30"/>
        <v/>
      </c>
      <c r="V19" s="56" t="str">
        <f t="shared" si="4"/>
        <v/>
      </c>
      <c r="AE19" t="e">
        <f t="shared" si="5"/>
        <v>#N/A</v>
      </c>
      <c r="AF19" t="e">
        <f t="shared" si="6"/>
        <v>#N/A</v>
      </c>
      <c r="AG19" s="3" t="str">
        <f t="shared" si="7"/>
        <v/>
      </c>
      <c r="AH19" s="3" t="str">
        <f t="shared" si="8"/>
        <v/>
      </c>
      <c r="AI19" s="3" t="str">
        <f t="shared" si="9"/>
        <v/>
      </c>
      <c r="AJ19" s="3" t="str">
        <f t="shared" si="10"/>
        <v/>
      </c>
      <c r="AK19" s="3" t="str">
        <f t="shared" si="11"/>
        <v/>
      </c>
      <c r="AL19" s="3" t="str">
        <f t="shared" si="12"/>
        <v/>
      </c>
      <c r="AM19" s="3" t="str">
        <f t="shared" si="13"/>
        <v/>
      </c>
      <c r="AN19" s="3" t="str">
        <f t="shared" si="14"/>
        <v/>
      </c>
      <c r="AO19" s="3" t="str">
        <f t="shared" si="15"/>
        <v/>
      </c>
      <c r="AQ19" t="e">
        <f>VLOOKUP($I19,PSMListe,'PSM Liste'!P$4,FALSE)</f>
        <v>#N/A</v>
      </c>
      <c r="AR19" t="e">
        <f>VLOOKUP($I19,PSMListe,'PSM Liste'!Q$4,FALSE)</f>
        <v>#N/A</v>
      </c>
      <c r="AS19" t="e">
        <f>VLOOKUP($I19,PSMListe,'PSM Liste'!R$4,FALSE)</f>
        <v>#N/A</v>
      </c>
      <c r="AT19" t="e">
        <f>VLOOKUP($I19,PSMListe,'PSM Liste'!S$4,FALSE)</f>
        <v>#N/A</v>
      </c>
      <c r="AU19" t="e">
        <f>VLOOKUP($I19,PSMListe,'PSM Liste'!T$4,FALSE)</f>
        <v>#N/A</v>
      </c>
      <c r="AV19" t="e">
        <f>VLOOKUP($I19,PSMListe,'PSM Liste'!U$4,FALSE)</f>
        <v>#N/A</v>
      </c>
      <c r="AW19" t="e">
        <f>VLOOKUP($I19,PSMListe,'PSM Liste'!V$4,FALSE)</f>
        <v>#N/A</v>
      </c>
      <c r="AX19" t="e">
        <f>VLOOKUP($I19,PSMListe,'PSM Liste'!W$4,FALSE)</f>
        <v>#N/A</v>
      </c>
      <c r="AY19" t="e">
        <f>VLOOKUP($I19,PSMListe,'PSM Liste'!X$4,FALSE)</f>
        <v>#N/A</v>
      </c>
      <c r="AZ19" t="e">
        <f>VLOOKUP($I19,PSMListe,'PSM Liste'!Y$4,FALSE)</f>
        <v>#N/A</v>
      </c>
      <c r="BA19" t="e">
        <f t="shared" si="31"/>
        <v>#N/A</v>
      </c>
      <c r="BB19" t="e">
        <f t="shared" si="32"/>
        <v>#N/A</v>
      </c>
      <c r="BC19" t="e">
        <f t="shared" si="18"/>
        <v>#N/A</v>
      </c>
      <c r="BG19" s="78" t="str">
        <f t="shared" si="19"/>
        <v/>
      </c>
      <c r="BH19" s="18" t="str">
        <f t="shared" si="20"/>
        <v/>
      </c>
      <c r="BI19" s="18" t="str">
        <f t="shared" si="33"/>
        <v/>
      </c>
      <c r="BJ19" s="79" t="str">
        <f t="shared" si="21"/>
        <v/>
      </c>
    </row>
    <row r="20" spans="1:62" ht="23.45" customHeight="1" x14ac:dyDescent="0.25">
      <c r="A20" s="166"/>
      <c r="B20" s="167"/>
      <c r="C20" s="152" t="str">
        <f t="shared" ref="C20" si="34">IF(B20="","",B20)</f>
        <v/>
      </c>
      <c r="D20" s="168"/>
      <c r="E20" s="8">
        <f t="shared" ref="E20" si="35">D20</f>
        <v>0</v>
      </c>
      <c r="F20" s="176" t="s">
        <v>42</v>
      </c>
      <c r="G20" s="177"/>
      <c r="H20" s="178"/>
      <c r="I20" s="93"/>
      <c r="J20" s="98" t="str">
        <f t="shared" si="1"/>
        <v/>
      </c>
      <c r="K20" s="12" t="e">
        <f t="shared" si="2"/>
        <v>#N/A</v>
      </c>
      <c r="L20" s="23" t="str">
        <f>IF(I20="","",VLOOKUP(I20,PSMListe,'PSM Liste'!$T$4,FALSE))</f>
        <v/>
      </c>
      <c r="M20" s="24" t="str">
        <f>IF(AG20=0,"",AG20)</f>
        <v/>
      </c>
      <c r="N20" s="24" t="str">
        <f t="shared" si="23"/>
        <v/>
      </c>
      <c r="O20" s="24" t="str">
        <f t="shared" si="24"/>
        <v/>
      </c>
      <c r="P20" s="24" t="str">
        <f t="shared" si="25"/>
        <v/>
      </c>
      <c r="Q20" s="24" t="str">
        <f t="shared" si="26"/>
        <v/>
      </c>
      <c r="R20" s="24" t="str">
        <f t="shared" si="27"/>
        <v/>
      </c>
      <c r="S20" s="24" t="str">
        <f t="shared" si="28"/>
        <v/>
      </c>
      <c r="T20" s="24" t="str">
        <f t="shared" si="29"/>
        <v/>
      </c>
      <c r="U20" s="46" t="str">
        <f t="shared" si="30"/>
        <v/>
      </c>
      <c r="V20" s="54" t="str">
        <f t="shared" si="4"/>
        <v/>
      </c>
      <c r="AE20" t="e">
        <f t="shared" si="5"/>
        <v>#N/A</v>
      </c>
      <c r="AF20" t="e">
        <f t="shared" si="6"/>
        <v>#N/A</v>
      </c>
      <c r="AG20" s="3" t="str">
        <f t="shared" si="7"/>
        <v/>
      </c>
      <c r="AH20" s="3" t="str">
        <f t="shared" si="8"/>
        <v/>
      </c>
      <c r="AI20" s="3" t="str">
        <f t="shared" si="9"/>
        <v/>
      </c>
      <c r="AJ20" s="3" t="str">
        <f t="shared" si="10"/>
        <v/>
      </c>
      <c r="AK20" s="3" t="str">
        <f t="shared" si="11"/>
        <v/>
      </c>
      <c r="AL20" s="3" t="str">
        <f t="shared" si="12"/>
        <v/>
      </c>
      <c r="AM20" s="3" t="str">
        <f t="shared" si="13"/>
        <v/>
      </c>
      <c r="AN20" s="3" t="str">
        <f t="shared" si="14"/>
        <v/>
      </c>
      <c r="AO20" s="3" t="str">
        <f t="shared" si="15"/>
        <v/>
      </c>
      <c r="AQ20" t="e">
        <f>VLOOKUP($I20,PSMListe,'PSM Liste'!P$4,FALSE)</f>
        <v>#N/A</v>
      </c>
      <c r="AR20" t="e">
        <f>VLOOKUP($I20,PSMListe,'PSM Liste'!Q$4,FALSE)</f>
        <v>#N/A</v>
      </c>
      <c r="AS20" t="e">
        <f>VLOOKUP($I20,PSMListe,'PSM Liste'!R$4,FALSE)</f>
        <v>#N/A</v>
      </c>
      <c r="AT20" t="e">
        <f>VLOOKUP($I20,PSMListe,'PSM Liste'!S$4,FALSE)</f>
        <v>#N/A</v>
      </c>
      <c r="AU20" t="e">
        <f>VLOOKUP($I20,PSMListe,'PSM Liste'!T$4,FALSE)</f>
        <v>#N/A</v>
      </c>
      <c r="AV20" t="e">
        <f>VLOOKUP($I20,PSMListe,'PSM Liste'!U$4,FALSE)</f>
        <v>#N/A</v>
      </c>
      <c r="AW20" t="e">
        <f>VLOOKUP($I20,PSMListe,'PSM Liste'!V$4,FALSE)</f>
        <v>#N/A</v>
      </c>
      <c r="AX20" t="e">
        <f>VLOOKUP($I20,PSMListe,'PSM Liste'!W$4,FALSE)</f>
        <v>#N/A</v>
      </c>
      <c r="AY20" t="e">
        <f>VLOOKUP($I20,PSMListe,'PSM Liste'!X$4,FALSE)</f>
        <v>#N/A</v>
      </c>
      <c r="AZ20" t="e">
        <f>VLOOKUP($I20,PSMListe,'PSM Liste'!Y$4,FALSE)</f>
        <v>#N/A</v>
      </c>
      <c r="BA20" t="e">
        <f t="shared" si="31"/>
        <v>#N/A</v>
      </c>
      <c r="BB20" t="e">
        <f t="shared" si="32"/>
        <v>#N/A</v>
      </c>
      <c r="BC20" t="e">
        <f t="shared" si="18"/>
        <v>#N/A</v>
      </c>
      <c r="BG20" s="78" t="str">
        <f t="shared" si="19"/>
        <v/>
      </c>
      <c r="BH20" s="18" t="str">
        <f t="shared" si="20"/>
        <v/>
      </c>
      <c r="BI20" s="18" t="str">
        <f t="shared" si="33"/>
        <v/>
      </c>
      <c r="BJ20" s="79" t="str">
        <f t="shared" si="21"/>
        <v/>
      </c>
    </row>
    <row r="21" spans="1:62" ht="23.45" customHeight="1" x14ac:dyDescent="0.25">
      <c r="A21" s="159"/>
      <c r="B21" s="161"/>
      <c r="C21" s="152" t="str">
        <f t="shared" ref="C21" si="36">IF(B20="","",B20)</f>
        <v/>
      </c>
      <c r="D21" s="163"/>
      <c r="E21" s="6">
        <f t="shared" ref="E21" si="37">D20</f>
        <v>0</v>
      </c>
      <c r="F21" s="169"/>
      <c r="G21" s="170"/>
      <c r="H21" s="171"/>
      <c r="I21" s="95"/>
      <c r="J21" s="94" t="str">
        <f t="shared" si="1"/>
        <v/>
      </c>
      <c r="K21" s="14" t="e">
        <f t="shared" si="2"/>
        <v>#N/A</v>
      </c>
      <c r="L21" s="25" t="str">
        <f>IF(I21="","",VLOOKUP(I21,PSMListe,'PSM Liste'!$T$4,FALSE))</f>
        <v/>
      </c>
      <c r="M21" s="26" t="str">
        <f t="shared" si="22"/>
        <v/>
      </c>
      <c r="N21" s="26" t="str">
        <f t="shared" si="23"/>
        <v/>
      </c>
      <c r="O21" s="26" t="str">
        <f t="shared" si="24"/>
        <v/>
      </c>
      <c r="P21" s="26" t="str">
        <f t="shared" si="25"/>
        <v/>
      </c>
      <c r="Q21" s="26" t="str">
        <f t="shared" si="26"/>
        <v/>
      </c>
      <c r="R21" s="26" t="str">
        <f t="shared" si="27"/>
        <v/>
      </c>
      <c r="S21" s="26" t="str">
        <f t="shared" si="28"/>
        <v/>
      </c>
      <c r="T21" s="26" t="str">
        <f t="shared" si="29"/>
        <v/>
      </c>
      <c r="U21" s="47" t="str">
        <f t="shared" si="30"/>
        <v/>
      </c>
      <c r="V21" s="55" t="str">
        <f t="shared" si="4"/>
        <v/>
      </c>
      <c r="AE21" t="e">
        <f t="shared" si="5"/>
        <v>#N/A</v>
      </c>
      <c r="AF21" t="e">
        <f t="shared" si="6"/>
        <v>#N/A</v>
      </c>
      <c r="AG21" s="3" t="str">
        <f t="shared" si="7"/>
        <v/>
      </c>
      <c r="AH21" s="3" t="str">
        <f t="shared" si="8"/>
        <v/>
      </c>
      <c r="AI21" s="3" t="str">
        <f t="shared" si="9"/>
        <v/>
      </c>
      <c r="AJ21" s="3" t="str">
        <f t="shared" si="10"/>
        <v/>
      </c>
      <c r="AK21" s="3" t="str">
        <f t="shared" si="11"/>
        <v/>
      </c>
      <c r="AL21" s="3" t="str">
        <f t="shared" si="12"/>
        <v/>
      </c>
      <c r="AM21" s="3" t="str">
        <f t="shared" si="13"/>
        <v/>
      </c>
      <c r="AN21" s="3" t="str">
        <f t="shared" si="14"/>
        <v/>
      </c>
      <c r="AO21" s="3" t="str">
        <f t="shared" si="15"/>
        <v/>
      </c>
      <c r="AQ21" t="e">
        <f>VLOOKUP($I21,PSMListe,'PSM Liste'!P$4,FALSE)</f>
        <v>#N/A</v>
      </c>
      <c r="AR21" t="e">
        <f>VLOOKUP($I21,PSMListe,'PSM Liste'!Q$4,FALSE)</f>
        <v>#N/A</v>
      </c>
      <c r="AS21" t="e">
        <f>VLOOKUP($I21,PSMListe,'PSM Liste'!R$4,FALSE)</f>
        <v>#N/A</v>
      </c>
      <c r="AT21" t="e">
        <f>VLOOKUP($I21,PSMListe,'PSM Liste'!S$4,FALSE)</f>
        <v>#N/A</v>
      </c>
      <c r="AU21" t="e">
        <f>VLOOKUP($I21,PSMListe,'PSM Liste'!T$4,FALSE)</f>
        <v>#N/A</v>
      </c>
      <c r="AV21" t="e">
        <f>VLOOKUP($I21,PSMListe,'PSM Liste'!U$4,FALSE)</f>
        <v>#N/A</v>
      </c>
      <c r="AW21" t="e">
        <f>VLOOKUP($I21,PSMListe,'PSM Liste'!V$4,FALSE)</f>
        <v>#N/A</v>
      </c>
      <c r="AX21" t="e">
        <f>VLOOKUP($I21,PSMListe,'PSM Liste'!W$4,FALSE)</f>
        <v>#N/A</v>
      </c>
      <c r="AY21" t="e">
        <f>VLOOKUP($I21,PSMListe,'PSM Liste'!X$4,FALSE)</f>
        <v>#N/A</v>
      </c>
      <c r="AZ21" t="e">
        <f>VLOOKUP($I21,PSMListe,'PSM Liste'!Y$4,FALSE)</f>
        <v>#N/A</v>
      </c>
      <c r="BA21" t="e">
        <f t="shared" si="31"/>
        <v>#N/A</v>
      </c>
      <c r="BB21" t="e">
        <f t="shared" si="32"/>
        <v>#N/A</v>
      </c>
      <c r="BC21" t="e">
        <f t="shared" si="18"/>
        <v>#N/A</v>
      </c>
      <c r="BG21" s="78" t="str">
        <f t="shared" si="19"/>
        <v/>
      </c>
      <c r="BH21" s="18" t="str">
        <f t="shared" si="20"/>
        <v/>
      </c>
      <c r="BI21" s="18" t="str">
        <f t="shared" si="33"/>
        <v/>
      </c>
      <c r="BJ21" s="79" t="str">
        <f t="shared" si="21"/>
        <v/>
      </c>
    </row>
    <row r="22" spans="1:62" ht="23.45" customHeight="1" x14ac:dyDescent="0.25">
      <c r="A22" s="159"/>
      <c r="B22" s="161"/>
      <c r="C22" s="152" t="str">
        <f t="shared" ref="C22" si="38">IF(B20="","",B20)</f>
        <v/>
      </c>
      <c r="D22" s="163"/>
      <c r="E22" s="6">
        <f t="shared" ref="E22" si="39">D20</f>
        <v>0</v>
      </c>
      <c r="F22" s="169" t="s">
        <v>34</v>
      </c>
      <c r="G22" s="170"/>
      <c r="H22" s="171"/>
      <c r="I22" s="95"/>
      <c r="J22" s="94" t="str">
        <f t="shared" si="1"/>
        <v/>
      </c>
      <c r="K22" s="14" t="e">
        <f t="shared" si="2"/>
        <v>#N/A</v>
      </c>
      <c r="L22" s="25" t="str">
        <f>IF(I22="","",VLOOKUP(I22,PSMListe,'PSM Liste'!$T$4,FALSE))</f>
        <v/>
      </c>
      <c r="M22" s="26" t="str">
        <f t="shared" si="22"/>
        <v/>
      </c>
      <c r="N22" s="26" t="str">
        <f t="shared" si="23"/>
        <v/>
      </c>
      <c r="O22" s="26" t="str">
        <f t="shared" si="24"/>
        <v/>
      </c>
      <c r="P22" s="26" t="str">
        <f t="shared" si="25"/>
        <v/>
      </c>
      <c r="Q22" s="26" t="str">
        <f t="shared" si="26"/>
        <v/>
      </c>
      <c r="R22" s="26" t="str">
        <f t="shared" si="27"/>
        <v/>
      </c>
      <c r="S22" s="26" t="str">
        <f t="shared" si="28"/>
        <v/>
      </c>
      <c r="T22" s="26" t="str">
        <f t="shared" si="29"/>
        <v/>
      </c>
      <c r="U22" s="47" t="str">
        <f t="shared" si="30"/>
        <v/>
      </c>
      <c r="V22" s="55" t="str">
        <f t="shared" si="4"/>
        <v/>
      </c>
      <c r="AE22" t="e">
        <f t="shared" si="5"/>
        <v>#N/A</v>
      </c>
      <c r="AF22" t="e">
        <f t="shared" si="6"/>
        <v>#N/A</v>
      </c>
      <c r="AG22" s="3" t="str">
        <f t="shared" si="7"/>
        <v/>
      </c>
      <c r="AH22" s="3" t="str">
        <f t="shared" si="8"/>
        <v/>
      </c>
      <c r="AI22" s="3" t="str">
        <f t="shared" si="9"/>
        <v/>
      </c>
      <c r="AJ22" s="3" t="str">
        <f t="shared" si="10"/>
        <v/>
      </c>
      <c r="AK22" s="3" t="str">
        <f t="shared" si="11"/>
        <v/>
      </c>
      <c r="AL22" s="3" t="str">
        <f t="shared" si="12"/>
        <v/>
      </c>
      <c r="AM22" s="3" t="str">
        <f t="shared" si="13"/>
        <v/>
      </c>
      <c r="AN22" s="3" t="str">
        <f t="shared" si="14"/>
        <v/>
      </c>
      <c r="AO22" s="3" t="str">
        <f t="shared" si="15"/>
        <v/>
      </c>
      <c r="AQ22" t="e">
        <f>VLOOKUP($I22,PSMListe,'PSM Liste'!P$4,FALSE)</f>
        <v>#N/A</v>
      </c>
      <c r="AR22" t="e">
        <f>VLOOKUP($I22,PSMListe,'PSM Liste'!Q$4,FALSE)</f>
        <v>#N/A</v>
      </c>
      <c r="AS22" t="e">
        <f>VLOOKUP($I22,PSMListe,'PSM Liste'!R$4,FALSE)</f>
        <v>#N/A</v>
      </c>
      <c r="AT22" t="e">
        <f>VLOOKUP($I22,PSMListe,'PSM Liste'!S$4,FALSE)</f>
        <v>#N/A</v>
      </c>
      <c r="AU22" t="e">
        <f>VLOOKUP($I22,PSMListe,'PSM Liste'!T$4,FALSE)</f>
        <v>#N/A</v>
      </c>
      <c r="AV22" t="e">
        <f>VLOOKUP($I22,PSMListe,'PSM Liste'!U$4,FALSE)</f>
        <v>#N/A</v>
      </c>
      <c r="AW22" t="e">
        <f>VLOOKUP($I22,PSMListe,'PSM Liste'!V$4,FALSE)</f>
        <v>#N/A</v>
      </c>
      <c r="AX22" t="e">
        <f>VLOOKUP($I22,PSMListe,'PSM Liste'!W$4,FALSE)</f>
        <v>#N/A</v>
      </c>
      <c r="AY22" t="e">
        <f>VLOOKUP($I22,PSMListe,'PSM Liste'!X$4,FALSE)</f>
        <v>#N/A</v>
      </c>
      <c r="AZ22" t="e">
        <f>VLOOKUP($I22,PSMListe,'PSM Liste'!Y$4,FALSE)</f>
        <v>#N/A</v>
      </c>
      <c r="BA22" t="e">
        <f t="shared" si="31"/>
        <v>#N/A</v>
      </c>
      <c r="BB22" t="e">
        <f t="shared" si="32"/>
        <v>#N/A</v>
      </c>
      <c r="BC22" t="e">
        <f t="shared" si="18"/>
        <v>#N/A</v>
      </c>
      <c r="BG22" s="78" t="str">
        <f t="shared" si="19"/>
        <v/>
      </c>
      <c r="BH22" s="18" t="str">
        <f t="shared" si="20"/>
        <v/>
      </c>
      <c r="BI22" s="18" t="str">
        <f t="shared" si="33"/>
        <v/>
      </c>
      <c r="BJ22" s="79" t="str">
        <f t="shared" si="21"/>
        <v/>
      </c>
    </row>
    <row r="23" spans="1:62" ht="23.45" customHeight="1" thickBot="1" x14ac:dyDescent="0.3">
      <c r="A23" s="160"/>
      <c r="B23" s="162"/>
      <c r="C23" s="152" t="str">
        <f t="shared" ref="C23" si="40">IF(B20="","",B20)</f>
        <v/>
      </c>
      <c r="D23" s="164"/>
      <c r="E23" s="7">
        <f t="shared" ref="E23" si="41">D20</f>
        <v>0</v>
      </c>
      <c r="F23" s="7" t="s">
        <v>41</v>
      </c>
      <c r="G23" s="7">
        <v>13</v>
      </c>
      <c r="H23" s="57">
        <v>15</v>
      </c>
      <c r="I23" s="96"/>
      <c r="J23" s="97" t="str">
        <f t="shared" si="1"/>
        <v/>
      </c>
      <c r="K23" s="16" t="e">
        <f t="shared" si="2"/>
        <v>#N/A</v>
      </c>
      <c r="L23" s="27" t="str">
        <f>IF(I23="","",VLOOKUP(I23,PSMListe,'PSM Liste'!$T$4,FALSE))</f>
        <v/>
      </c>
      <c r="M23" s="28" t="str">
        <f t="shared" si="22"/>
        <v/>
      </c>
      <c r="N23" s="28" t="str">
        <f t="shared" si="23"/>
        <v/>
      </c>
      <c r="O23" s="28" t="str">
        <f t="shared" si="24"/>
        <v/>
      </c>
      <c r="P23" s="28" t="str">
        <f t="shared" si="25"/>
        <v/>
      </c>
      <c r="Q23" s="28" t="str">
        <f t="shared" si="26"/>
        <v/>
      </c>
      <c r="R23" s="28" t="str">
        <f t="shared" si="27"/>
        <v/>
      </c>
      <c r="S23" s="28" t="str">
        <f t="shared" si="28"/>
        <v/>
      </c>
      <c r="T23" s="28" t="str">
        <f t="shared" si="29"/>
        <v/>
      </c>
      <c r="U23" s="48" t="str">
        <f t="shared" si="30"/>
        <v/>
      </c>
      <c r="V23" s="56" t="str">
        <f t="shared" si="4"/>
        <v/>
      </c>
      <c r="AE23" t="e">
        <f t="shared" si="5"/>
        <v>#N/A</v>
      </c>
      <c r="AF23" t="e">
        <f t="shared" si="6"/>
        <v>#N/A</v>
      </c>
      <c r="AG23" s="3" t="str">
        <f t="shared" si="7"/>
        <v/>
      </c>
      <c r="AH23" s="3" t="str">
        <f t="shared" si="8"/>
        <v/>
      </c>
      <c r="AI23" s="3" t="str">
        <f t="shared" si="9"/>
        <v/>
      </c>
      <c r="AJ23" s="3" t="str">
        <f t="shared" si="10"/>
        <v/>
      </c>
      <c r="AK23" s="3" t="str">
        <f t="shared" si="11"/>
        <v/>
      </c>
      <c r="AL23" s="3" t="str">
        <f t="shared" si="12"/>
        <v/>
      </c>
      <c r="AM23" s="3" t="str">
        <f t="shared" si="13"/>
        <v/>
      </c>
      <c r="AN23" s="3" t="str">
        <f t="shared" si="14"/>
        <v/>
      </c>
      <c r="AO23" s="3" t="str">
        <f t="shared" si="15"/>
        <v/>
      </c>
      <c r="AQ23" t="e">
        <f>VLOOKUP($I23,PSMListe,'PSM Liste'!P$4,FALSE)</f>
        <v>#N/A</v>
      </c>
      <c r="AR23" t="e">
        <f>VLOOKUP($I23,PSMListe,'PSM Liste'!Q$4,FALSE)</f>
        <v>#N/A</v>
      </c>
      <c r="AS23" t="e">
        <f>VLOOKUP($I23,PSMListe,'PSM Liste'!R$4,FALSE)</f>
        <v>#N/A</v>
      </c>
      <c r="AT23" t="e">
        <f>VLOOKUP($I23,PSMListe,'PSM Liste'!S$4,FALSE)</f>
        <v>#N/A</v>
      </c>
      <c r="AU23" t="e">
        <f>VLOOKUP($I23,PSMListe,'PSM Liste'!T$4,FALSE)</f>
        <v>#N/A</v>
      </c>
      <c r="AV23" t="e">
        <f>VLOOKUP($I23,PSMListe,'PSM Liste'!U$4,FALSE)</f>
        <v>#N/A</v>
      </c>
      <c r="AW23" t="e">
        <f>VLOOKUP($I23,PSMListe,'PSM Liste'!V$4,FALSE)</f>
        <v>#N/A</v>
      </c>
      <c r="AX23" t="e">
        <f>VLOOKUP($I23,PSMListe,'PSM Liste'!W$4,FALSE)</f>
        <v>#N/A</v>
      </c>
      <c r="AY23" t="e">
        <f>VLOOKUP($I23,PSMListe,'PSM Liste'!X$4,FALSE)</f>
        <v>#N/A</v>
      </c>
      <c r="AZ23" t="e">
        <f>VLOOKUP($I23,PSMListe,'PSM Liste'!Y$4,FALSE)</f>
        <v>#N/A</v>
      </c>
      <c r="BA23" t="e">
        <f t="shared" si="31"/>
        <v>#N/A</v>
      </c>
      <c r="BB23" t="e">
        <f t="shared" si="32"/>
        <v>#N/A</v>
      </c>
      <c r="BC23" t="e">
        <f t="shared" si="18"/>
        <v>#N/A</v>
      </c>
      <c r="BG23" s="78" t="str">
        <f t="shared" si="19"/>
        <v/>
      </c>
      <c r="BH23" s="18" t="str">
        <f t="shared" si="20"/>
        <v/>
      </c>
      <c r="BI23" s="18" t="str">
        <f t="shared" si="33"/>
        <v/>
      </c>
      <c r="BJ23" s="79" t="str">
        <f t="shared" si="21"/>
        <v/>
      </c>
    </row>
    <row r="24" spans="1:62" ht="23.45" customHeight="1" x14ac:dyDescent="0.25">
      <c r="A24" s="166"/>
      <c r="B24" s="167"/>
      <c r="C24" s="152" t="str">
        <f t="shared" ref="C24" si="42">IF(B24="","",B24)</f>
        <v/>
      </c>
      <c r="D24" s="168"/>
      <c r="E24" s="8">
        <f t="shared" ref="E24" si="43">D24</f>
        <v>0</v>
      </c>
      <c r="F24" s="176" t="s">
        <v>43</v>
      </c>
      <c r="G24" s="177"/>
      <c r="H24" s="178"/>
      <c r="I24" s="93"/>
      <c r="J24" s="98" t="str">
        <f t="shared" si="1"/>
        <v/>
      </c>
      <c r="K24" s="12" t="e">
        <f t="shared" si="2"/>
        <v>#N/A</v>
      </c>
      <c r="L24" s="23" t="str">
        <f>IF(I24="","",VLOOKUP(I24,PSMListe,'PSM Liste'!$T$4,FALSE))</f>
        <v/>
      </c>
      <c r="M24" s="24" t="str">
        <f t="shared" si="22"/>
        <v/>
      </c>
      <c r="N24" s="24" t="str">
        <f t="shared" si="23"/>
        <v/>
      </c>
      <c r="O24" s="24" t="str">
        <f t="shared" si="24"/>
        <v/>
      </c>
      <c r="P24" s="24" t="str">
        <f t="shared" si="25"/>
        <v/>
      </c>
      <c r="Q24" s="24" t="str">
        <f t="shared" si="26"/>
        <v/>
      </c>
      <c r="R24" s="24" t="str">
        <f t="shared" si="27"/>
        <v/>
      </c>
      <c r="S24" s="24" t="str">
        <f t="shared" si="28"/>
        <v/>
      </c>
      <c r="T24" s="24" t="str">
        <f t="shared" si="29"/>
        <v/>
      </c>
      <c r="U24" s="46" t="str">
        <f t="shared" si="30"/>
        <v/>
      </c>
      <c r="V24" s="54" t="str">
        <f t="shared" si="4"/>
        <v/>
      </c>
      <c r="AE24" t="e">
        <f t="shared" si="5"/>
        <v>#N/A</v>
      </c>
      <c r="AF24" t="e">
        <f t="shared" si="6"/>
        <v>#N/A</v>
      </c>
      <c r="AG24" s="3" t="str">
        <f t="shared" si="7"/>
        <v/>
      </c>
      <c r="AH24" s="3" t="str">
        <f t="shared" si="8"/>
        <v/>
      </c>
      <c r="AI24" s="3" t="str">
        <f t="shared" si="9"/>
        <v/>
      </c>
      <c r="AJ24" s="3" t="str">
        <f t="shared" si="10"/>
        <v/>
      </c>
      <c r="AK24" s="3" t="str">
        <f t="shared" si="11"/>
        <v/>
      </c>
      <c r="AL24" s="3" t="str">
        <f t="shared" si="12"/>
        <v/>
      </c>
      <c r="AM24" s="3" t="str">
        <f t="shared" si="13"/>
        <v/>
      </c>
      <c r="AN24" s="3" t="str">
        <f t="shared" si="14"/>
        <v/>
      </c>
      <c r="AO24" s="3" t="str">
        <f t="shared" si="15"/>
        <v/>
      </c>
      <c r="AQ24" t="e">
        <f>VLOOKUP($I24,PSMListe,'PSM Liste'!P$4,FALSE)</f>
        <v>#N/A</v>
      </c>
      <c r="AR24" t="e">
        <f>VLOOKUP($I24,PSMListe,'PSM Liste'!Q$4,FALSE)</f>
        <v>#N/A</v>
      </c>
      <c r="AS24" t="e">
        <f>VLOOKUP($I24,PSMListe,'PSM Liste'!R$4,FALSE)</f>
        <v>#N/A</v>
      </c>
      <c r="AT24" t="e">
        <f>VLOOKUP($I24,PSMListe,'PSM Liste'!S$4,FALSE)</f>
        <v>#N/A</v>
      </c>
      <c r="AU24" t="e">
        <f>VLOOKUP($I24,PSMListe,'PSM Liste'!T$4,FALSE)</f>
        <v>#N/A</v>
      </c>
      <c r="AV24" t="e">
        <f>VLOOKUP($I24,PSMListe,'PSM Liste'!U$4,FALSE)</f>
        <v>#N/A</v>
      </c>
      <c r="AW24" t="e">
        <f>VLOOKUP($I24,PSMListe,'PSM Liste'!V$4,FALSE)</f>
        <v>#N/A</v>
      </c>
      <c r="AX24" t="e">
        <f>VLOOKUP($I24,PSMListe,'PSM Liste'!W$4,FALSE)</f>
        <v>#N/A</v>
      </c>
      <c r="AY24" t="e">
        <f>VLOOKUP($I24,PSMListe,'PSM Liste'!X$4,FALSE)</f>
        <v>#N/A</v>
      </c>
      <c r="AZ24" t="e">
        <f>VLOOKUP($I24,PSMListe,'PSM Liste'!Y$4,FALSE)</f>
        <v>#N/A</v>
      </c>
      <c r="BA24" t="e">
        <f t="shared" si="31"/>
        <v>#N/A</v>
      </c>
      <c r="BB24" t="e">
        <f t="shared" si="32"/>
        <v>#N/A</v>
      </c>
      <c r="BC24" t="e">
        <f t="shared" si="18"/>
        <v>#N/A</v>
      </c>
      <c r="BG24" s="78" t="str">
        <f t="shared" si="19"/>
        <v/>
      </c>
      <c r="BH24" s="18" t="str">
        <f t="shared" si="20"/>
        <v/>
      </c>
      <c r="BI24" s="18" t="str">
        <f t="shared" si="33"/>
        <v/>
      </c>
      <c r="BJ24" s="79" t="str">
        <f t="shared" si="21"/>
        <v/>
      </c>
    </row>
    <row r="25" spans="1:62" ht="23.45" customHeight="1" x14ac:dyDescent="0.25">
      <c r="A25" s="159"/>
      <c r="B25" s="161"/>
      <c r="C25" s="152" t="str">
        <f t="shared" ref="C25" si="44">IF(B24="","",B24)</f>
        <v/>
      </c>
      <c r="D25" s="163"/>
      <c r="E25" s="6">
        <f t="shared" ref="E25" si="45">D24</f>
        <v>0</v>
      </c>
      <c r="F25" s="169"/>
      <c r="G25" s="170"/>
      <c r="H25" s="171"/>
      <c r="I25" s="95"/>
      <c r="J25" s="94" t="str">
        <f t="shared" si="1"/>
        <v/>
      </c>
      <c r="K25" s="14" t="e">
        <f t="shared" si="2"/>
        <v>#N/A</v>
      </c>
      <c r="L25" s="25" t="str">
        <f>IF(I25="","",VLOOKUP(I25,PSMListe,'PSM Liste'!$T$4,FALSE))</f>
        <v/>
      </c>
      <c r="M25" s="26" t="str">
        <f t="shared" si="22"/>
        <v/>
      </c>
      <c r="N25" s="26" t="str">
        <f t="shared" si="23"/>
        <v/>
      </c>
      <c r="O25" s="26" t="str">
        <f t="shared" si="24"/>
        <v/>
      </c>
      <c r="P25" s="26" t="str">
        <f t="shared" si="25"/>
        <v/>
      </c>
      <c r="Q25" s="26" t="str">
        <f t="shared" si="26"/>
        <v/>
      </c>
      <c r="R25" s="26" t="str">
        <f t="shared" si="27"/>
        <v/>
      </c>
      <c r="S25" s="26" t="str">
        <f t="shared" si="28"/>
        <v/>
      </c>
      <c r="T25" s="26" t="str">
        <f t="shared" si="29"/>
        <v/>
      </c>
      <c r="U25" s="47" t="str">
        <f t="shared" si="30"/>
        <v/>
      </c>
      <c r="V25" s="55" t="str">
        <f t="shared" si="4"/>
        <v/>
      </c>
      <c r="AE25" t="e">
        <f t="shared" si="5"/>
        <v>#N/A</v>
      </c>
      <c r="AF25" t="e">
        <f t="shared" si="6"/>
        <v>#N/A</v>
      </c>
      <c r="AG25" s="3" t="str">
        <f t="shared" si="7"/>
        <v/>
      </c>
      <c r="AH25" s="3" t="str">
        <f t="shared" si="8"/>
        <v/>
      </c>
      <c r="AI25" s="3" t="str">
        <f t="shared" si="9"/>
        <v/>
      </c>
      <c r="AJ25" s="3" t="str">
        <f t="shared" si="10"/>
        <v/>
      </c>
      <c r="AK25" s="3" t="str">
        <f t="shared" si="11"/>
        <v/>
      </c>
      <c r="AL25" s="3" t="str">
        <f t="shared" si="12"/>
        <v/>
      </c>
      <c r="AM25" s="3" t="str">
        <f t="shared" si="13"/>
        <v/>
      </c>
      <c r="AN25" s="3" t="str">
        <f t="shared" si="14"/>
        <v/>
      </c>
      <c r="AO25" s="3" t="str">
        <f t="shared" si="15"/>
        <v/>
      </c>
      <c r="AQ25" t="e">
        <f>VLOOKUP($I25,PSMListe,'PSM Liste'!P$4,FALSE)</f>
        <v>#N/A</v>
      </c>
      <c r="AR25" t="e">
        <f>VLOOKUP($I25,PSMListe,'PSM Liste'!Q$4,FALSE)</f>
        <v>#N/A</v>
      </c>
      <c r="AS25" t="e">
        <f>VLOOKUP($I25,PSMListe,'PSM Liste'!R$4,FALSE)</f>
        <v>#N/A</v>
      </c>
      <c r="AT25" t="e">
        <f>VLOOKUP($I25,PSMListe,'PSM Liste'!S$4,FALSE)</f>
        <v>#N/A</v>
      </c>
      <c r="AU25" t="e">
        <f>VLOOKUP($I25,PSMListe,'PSM Liste'!T$4,FALSE)</f>
        <v>#N/A</v>
      </c>
      <c r="AV25" t="e">
        <f>VLOOKUP($I25,PSMListe,'PSM Liste'!U$4,FALSE)</f>
        <v>#N/A</v>
      </c>
      <c r="AW25" t="e">
        <f>VLOOKUP($I25,PSMListe,'PSM Liste'!V$4,FALSE)</f>
        <v>#N/A</v>
      </c>
      <c r="AX25" t="e">
        <f>VLOOKUP($I25,PSMListe,'PSM Liste'!W$4,FALSE)</f>
        <v>#N/A</v>
      </c>
      <c r="AY25" t="e">
        <f>VLOOKUP($I25,PSMListe,'PSM Liste'!X$4,FALSE)</f>
        <v>#N/A</v>
      </c>
      <c r="AZ25" t="e">
        <f>VLOOKUP($I25,PSMListe,'PSM Liste'!Y$4,FALSE)</f>
        <v>#N/A</v>
      </c>
      <c r="BA25" t="e">
        <f t="shared" si="31"/>
        <v>#N/A</v>
      </c>
      <c r="BB25" t="e">
        <f t="shared" si="32"/>
        <v>#N/A</v>
      </c>
      <c r="BC25" t="e">
        <f t="shared" si="18"/>
        <v>#N/A</v>
      </c>
      <c r="BG25" s="78" t="str">
        <f t="shared" si="19"/>
        <v/>
      </c>
      <c r="BH25" s="18" t="str">
        <f t="shared" si="20"/>
        <v/>
      </c>
      <c r="BI25" s="18" t="str">
        <f t="shared" si="33"/>
        <v/>
      </c>
      <c r="BJ25" s="79" t="str">
        <f t="shared" si="21"/>
        <v/>
      </c>
    </row>
    <row r="26" spans="1:62" ht="23.45" customHeight="1" x14ac:dyDescent="0.25">
      <c r="A26" s="159"/>
      <c r="B26" s="161"/>
      <c r="C26" s="152" t="str">
        <f t="shared" ref="C26" si="46">IF(B24="","",B24)</f>
        <v/>
      </c>
      <c r="D26" s="163"/>
      <c r="E26" s="6">
        <f t="shared" ref="E26" si="47">D24</f>
        <v>0</v>
      </c>
      <c r="F26" s="169" t="s">
        <v>72</v>
      </c>
      <c r="G26" s="170"/>
      <c r="H26" s="171"/>
      <c r="I26" s="95"/>
      <c r="J26" s="94" t="str">
        <f t="shared" si="1"/>
        <v/>
      </c>
      <c r="K26" s="14" t="e">
        <f t="shared" si="2"/>
        <v>#N/A</v>
      </c>
      <c r="L26" s="25" t="str">
        <f>IF(I26="","",VLOOKUP(I26,PSMListe,'PSM Liste'!$T$4,FALSE))</f>
        <v/>
      </c>
      <c r="M26" s="26" t="str">
        <f t="shared" si="22"/>
        <v/>
      </c>
      <c r="N26" s="26" t="str">
        <f t="shared" si="23"/>
        <v/>
      </c>
      <c r="O26" s="26" t="str">
        <f t="shared" si="24"/>
        <v/>
      </c>
      <c r="P26" s="26" t="str">
        <f t="shared" si="25"/>
        <v/>
      </c>
      <c r="Q26" s="26" t="str">
        <f t="shared" si="26"/>
        <v/>
      </c>
      <c r="R26" s="26" t="str">
        <f t="shared" si="27"/>
        <v/>
      </c>
      <c r="S26" s="26" t="str">
        <f t="shared" si="28"/>
        <v/>
      </c>
      <c r="T26" s="26" t="str">
        <f t="shared" si="29"/>
        <v/>
      </c>
      <c r="U26" s="47" t="str">
        <f t="shared" si="30"/>
        <v/>
      </c>
      <c r="V26" s="55" t="str">
        <f t="shared" si="4"/>
        <v/>
      </c>
      <c r="AE26" t="e">
        <f t="shared" si="5"/>
        <v>#N/A</v>
      </c>
      <c r="AF26" t="e">
        <f t="shared" si="6"/>
        <v>#N/A</v>
      </c>
      <c r="AG26" s="3" t="str">
        <f t="shared" si="7"/>
        <v/>
      </c>
      <c r="AH26" s="3" t="str">
        <f t="shared" si="8"/>
        <v/>
      </c>
      <c r="AI26" s="3" t="str">
        <f t="shared" si="9"/>
        <v/>
      </c>
      <c r="AJ26" s="3" t="str">
        <f t="shared" si="10"/>
        <v/>
      </c>
      <c r="AK26" s="3" t="str">
        <f t="shared" si="11"/>
        <v/>
      </c>
      <c r="AL26" s="3" t="str">
        <f t="shared" si="12"/>
        <v/>
      </c>
      <c r="AM26" s="3" t="str">
        <f t="shared" si="13"/>
        <v/>
      </c>
      <c r="AN26" s="3" t="str">
        <f t="shared" si="14"/>
        <v/>
      </c>
      <c r="AO26" s="3" t="str">
        <f t="shared" si="15"/>
        <v/>
      </c>
      <c r="AQ26" t="e">
        <f>VLOOKUP($I26,PSMListe,'PSM Liste'!P$4,FALSE)</f>
        <v>#N/A</v>
      </c>
      <c r="AR26" t="e">
        <f>VLOOKUP($I26,PSMListe,'PSM Liste'!Q$4,FALSE)</f>
        <v>#N/A</v>
      </c>
      <c r="AS26" t="e">
        <f>VLOOKUP($I26,PSMListe,'PSM Liste'!R$4,FALSE)</f>
        <v>#N/A</v>
      </c>
      <c r="AT26" t="e">
        <f>VLOOKUP($I26,PSMListe,'PSM Liste'!S$4,FALSE)</f>
        <v>#N/A</v>
      </c>
      <c r="AU26" t="e">
        <f>VLOOKUP($I26,PSMListe,'PSM Liste'!T$4,FALSE)</f>
        <v>#N/A</v>
      </c>
      <c r="AV26" t="e">
        <f>VLOOKUP($I26,PSMListe,'PSM Liste'!U$4,FALSE)</f>
        <v>#N/A</v>
      </c>
      <c r="AW26" t="e">
        <f>VLOOKUP($I26,PSMListe,'PSM Liste'!V$4,FALSE)</f>
        <v>#N/A</v>
      </c>
      <c r="AX26" t="e">
        <f>VLOOKUP($I26,PSMListe,'PSM Liste'!W$4,FALSE)</f>
        <v>#N/A</v>
      </c>
      <c r="AY26" t="e">
        <f>VLOOKUP($I26,PSMListe,'PSM Liste'!X$4,FALSE)</f>
        <v>#N/A</v>
      </c>
      <c r="AZ26" t="e">
        <f>VLOOKUP($I26,PSMListe,'PSM Liste'!Y$4,FALSE)</f>
        <v>#N/A</v>
      </c>
      <c r="BA26" t="e">
        <f t="shared" si="31"/>
        <v>#N/A</v>
      </c>
      <c r="BB26" t="e">
        <f t="shared" si="32"/>
        <v>#N/A</v>
      </c>
      <c r="BC26" t="e">
        <f t="shared" si="18"/>
        <v>#N/A</v>
      </c>
      <c r="BG26" s="78" t="str">
        <f t="shared" si="19"/>
        <v/>
      </c>
      <c r="BH26" s="18" t="str">
        <f t="shared" si="20"/>
        <v/>
      </c>
      <c r="BI26" s="18" t="str">
        <f t="shared" si="33"/>
        <v/>
      </c>
      <c r="BJ26" s="79" t="str">
        <f t="shared" si="21"/>
        <v/>
      </c>
    </row>
    <row r="27" spans="1:62" ht="23.45" customHeight="1" thickBot="1" x14ac:dyDescent="0.3">
      <c r="A27" s="160"/>
      <c r="B27" s="162"/>
      <c r="C27" s="152" t="str">
        <f t="shared" ref="C27" si="48">IF(B24="","",B24)</f>
        <v/>
      </c>
      <c r="D27" s="164"/>
      <c r="E27" s="7">
        <f t="shared" ref="E27" si="49">D24</f>
        <v>0</v>
      </c>
      <c r="F27" s="7" t="s">
        <v>41</v>
      </c>
      <c r="G27" s="7">
        <v>53</v>
      </c>
      <c r="H27" s="57">
        <v>55</v>
      </c>
      <c r="I27" s="96"/>
      <c r="J27" s="94" t="str">
        <f t="shared" ref="J27" si="50">_xlfn.IFNA(K27,"")</f>
        <v/>
      </c>
      <c r="K27" s="14" t="e">
        <f t="shared" ref="K27" si="51">IF(AV27&gt;0,BB27,IF(C27&lt;=61,AX27,(IF(AND(C27&gt;61,C27&lt;=71),AY27,(IF(C27&gt;71,AZ27,"Fehler"))))))</f>
        <v>#N/A</v>
      </c>
      <c r="L27" s="25" t="str">
        <f>IF(I27="","",VLOOKUP(I27,PSMListe,'PSM Liste'!$T$4,FALSE))</f>
        <v/>
      </c>
      <c r="M27" s="28" t="str">
        <f t="shared" si="22"/>
        <v/>
      </c>
      <c r="N27" s="28" t="str">
        <f t="shared" si="23"/>
        <v/>
      </c>
      <c r="O27" s="28" t="str">
        <f t="shared" si="24"/>
        <v/>
      </c>
      <c r="P27" s="28" t="str">
        <f t="shared" si="25"/>
        <v/>
      </c>
      <c r="Q27" s="28" t="str">
        <f t="shared" si="26"/>
        <v/>
      </c>
      <c r="R27" s="28" t="str">
        <f t="shared" si="27"/>
        <v/>
      </c>
      <c r="S27" s="28" t="str">
        <f t="shared" si="28"/>
        <v/>
      </c>
      <c r="T27" s="28" t="str">
        <f t="shared" si="29"/>
        <v/>
      </c>
      <c r="U27" s="48" t="str">
        <f t="shared" si="30"/>
        <v/>
      </c>
      <c r="V27" s="56" t="str">
        <f t="shared" si="4"/>
        <v/>
      </c>
      <c r="AE27" t="e">
        <f t="shared" si="5"/>
        <v>#N/A</v>
      </c>
      <c r="AF27" t="e">
        <f t="shared" si="6"/>
        <v>#N/A</v>
      </c>
      <c r="AG27" s="3" t="str">
        <f t="shared" si="7"/>
        <v/>
      </c>
      <c r="AH27" s="3" t="str">
        <f t="shared" si="8"/>
        <v/>
      </c>
      <c r="AI27" s="3" t="str">
        <f t="shared" si="9"/>
        <v/>
      </c>
      <c r="AJ27" s="3" t="str">
        <f t="shared" si="10"/>
        <v/>
      </c>
      <c r="AK27" s="3" t="str">
        <f t="shared" si="11"/>
        <v/>
      </c>
      <c r="AL27" s="3" t="str">
        <f t="shared" si="12"/>
        <v/>
      </c>
      <c r="AM27" s="3" t="str">
        <f t="shared" si="13"/>
        <v/>
      </c>
      <c r="AN27" s="3" t="str">
        <f t="shared" si="14"/>
        <v/>
      </c>
      <c r="AO27" s="3" t="str">
        <f t="shared" si="15"/>
        <v/>
      </c>
      <c r="AQ27" t="e">
        <f>VLOOKUP($I27,PSMListe,'PSM Liste'!P$4,FALSE)</f>
        <v>#N/A</v>
      </c>
      <c r="AR27" t="e">
        <f>VLOOKUP($I27,PSMListe,'PSM Liste'!Q$4,FALSE)</f>
        <v>#N/A</v>
      </c>
      <c r="AS27" t="e">
        <f>VLOOKUP($I27,PSMListe,'PSM Liste'!R$4,FALSE)</f>
        <v>#N/A</v>
      </c>
      <c r="AT27" t="e">
        <f>VLOOKUP($I27,PSMListe,'PSM Liste'!S$4,FALSE)</f>
        <v>#N/A</v>
      </c>
      <c r="AU27" t="e">
        <f>VLOOKUP($I27,PSMListe,'PSM Liste'!T$4,FALSE)</f>
        <v>#N/A</v>
      </c>
      <c r="AV27" t="e">
        <f>VLOOKUP($I27,PSMListe,'PSM Liste'!U$4,FALSE)</f>
        <v>#N/A</v>
      </c>
      <c r="AW27" t="e">
        <f>VLOOKUP($I27,PSMListe,'PSM Liste'!V$4,FALSE)</f>
        <v>#N/A</v>
      </c>
      <c r="AX27" t="e">
        <f>VLOOKUP($I27,PSMListe,'PSM Liste'!W$4,FALSE)</f>
        <v>#N/A</v>
      </c>
      <c r="AY27" t="e">
        <f>VLOOKUP($I27,PSMListe,'PSM Liste'!X$4,FALSE)</f>
        <v>#N/A</v>
      </c>
      <c r="AZ27" t="e">
        <f>VLOOKUP($I27,PSMListe,'PSM Liste'!Y$4,FALSE)</f>
        <v>#N/A</v>
      </c>
      <c r="BA27" t="e">
        <f t="shared" si="31"/>
        <v>#N/A</v>
      </c>
      <c r="BB27" t="e">
        <f t="shared" si="32"/>
        <v>#N/A</v>
      </c>
      <c r="BC27" t="e">
        <f t="shared" si="18"/>
        <v>#N/A</v>
      </c>
      <c r="BG27" s="78" t="str">
        <f t="shared" si="19"/>
        <v/>
      </c>
      <c r="BH27" s="18" t="str">
        <f t="shared" si="20"/>
        <v/>
      </c>
      <c r="BI27" s="18" t="str">
        <f t="shared" si="33"/>
        <v/>
      </c>
      <c r="BJ27" s="79" t="str">
        <f t="shared" si="21"/>
        <v/>
      </c>
    </row>
    <row r="28" spans="1:62" ht="23.45" customHeight="1" x14ac:dyDescent="0.25">
      <c r="A28" s="166"/>
      <c r="B28" s="167"/>
      <c r="C28" s="152" t="str">
        <f t="shared" ref="C28" si="52">IF(B28="","",B28)</f>
        <v/>
      </c>
      <c r="D28" s="168"/>
      <c r="E28" s="8">
        <f t="shared" ref="E28" si="53">D28</f>
        <v>0</v>
      </c>
      <c r="F28" s="176" t="s">
        <v>51</v>
      </c>
      <c r="G28" s="177"/>
      <c r="H28" s="178"/>
      <c r="I28" s="93"/>
      <c r="J28" s="98" t="str">
        <f t="shared" si="1"/>
        <v/>
      </c>
      <c r="K28" s="12" t="e">
        <f t="shared" si="2"/>
        <v>#N/A</v>
      </c>
      <c r="L28" s="23" t="str">
        <f>IF(I28="","",VLOOKUP(I28,PSMListe,'PSM Liste'!$T$4,FALSE))</f>
        <v/>
      </c>
      <c r="M28" s="24" t="str">
        <f t="shared" si="22"/>
        <v/>
      </c>
      <c r="N28" s="24" t="str">
        <f t="shared" si="23"/>
        <v/>
      </c>
      <c r="O28" s="24" t="str">
        <f t="shared" si="24"/>
        <v/>
      </c>
      <c r="P28" s="24" t="str">
        <f t="shared" si="25"/>
        <v/>
      </c>
      <c r="Q28" s="24" t="str">
        <f t="shared" si="26"/>
        <v/>
      </c>
      <c r="R28" s="24" t="str">
        <f t="shared" si="27"/>
        <v/>
      </c>
      <c r="S28" s="24" t="str">
        <f t="shared" si="28"/>
        <v/>
      </c>
      <c r="T28" s="24" t="str">
        <f t="shared" si="29"/>
        <v/>
      </c>
      <c r="U28" s="46" t="str">
        <f t="shared" si="30"/>
        <v/>
      </c>
      <c r="V28" s="54" t="str">
        <f t="shared" si="4"/>
        <v/>
      </c>
      <c r="AE28" t="e">
        <f t="shared" si="5"/>
        <v>#N/A</v>
      </c>
      <c r="AF28" t="e">
        <f t="shared" si="6"/>
        <v>#N/A</v>
      </c>
      <c r="AG28" s="3" t="str">
        <f t="shared" si="7"/>
        <v/>
      </c>
      <c r="AH28" s="3" t="str">
        <f t="shared" si="8"/>
        <v/>
      </c>
      <c r="AI28" s="3" t="str">
        <f t="shared" si="9"/>
        <v/>
      </c>
      <c r="AJ28" s="3" t="str">
        <f t="shared" si="10"/>
        <v/>
      </c>
      <c r="AK28" s="3" t="str">
        <f t="shared" si="11"/>
        <v/>
      </c>
      <c r="AL28" s="3" t="str">
        <f t="shared" si="12"/>
        <v/>
      </c>
      <c r="AM28" s="3" t="str">
        <f t="shared" si="13"/>
        <v/>
      </c>
      <c r="AN28" s="3" t="str">
        <f t="shared" si="14"/>
        <v/>
      </c>
      <c r="AO28" s="3" t="str">
        <f t="shared" si="15"/>
        <v/>
      </c>
      <c r="AQ28" t="e">
        <f>VLOOKUP($I28,PSMListe,'PSM Liste'!P$4,FALSE)</f>
        <v>#N/A</v>
      </c>
      <c r="AR28" t="e">
        <f>VLOOKUP($I28,PSMListe,'PSM Liste'!Q$4,FALSE)</f>
        <v>#N/A</v>
      </c>
      <c r="AS28" t="e">
        <f>VLOOKUP($I28,PSMListe,'PSM Liste'!R$4,FALSE)</f>
        <v>#N/A</v>
      </c>
      <c r="AT28" t="e">
        <f>VLOOKUP($I28,PSMListe,'PSM Liste'!S$4,FALSE)</f>
        <v>#N/A</v>
      </c>
      <c r="AU28" t="e">
        <f>VLOOKUP($I28,PSMListe,'PSM Liste'!T$4,FALSE)</f>
        <v>#N/A</v>
      </c>
      <c r="AV28" t="e">
        <f>VLOOKUP($I28,PSMListe,'PSM Liste'!U$4,FALSE)</f>
        <v>#N/A</v>
      </c>
      <c r="AW28" t="e">
        <f>VLOOKUP($I28,PSMListe,'PSM Liste'!V$4,FALSE)</f>
        <v>#N/A</v>
      </c>
      <c r="AX28" t="e">
        <f>VLOOKUP($I28,PSMListe,'PSM Liste'!W$4,FALSE)</f>
        <v>#N/A</v>
      </c>
      <c r="AY28" t="e">
        <f>VLOOKUP($I28,PSMListe,'PSM Liste'!X$4,FALSE)</f>
        <v>#N/A</v>
      </c>
      <c r="AZ28" t="e">
        <f>VLOOKUP($I28,PSMListe,'PSM Liste'!Y$4,FALSE)</f>
        <v>#N/A</v>
      </c>
      <c r="BA28" t="e">
        <f t="shared" si="31"/>
        <v>#N/A</v>
      </c>
      <c r="BB28" t="e">
        <f t="shared" si="32"/>
        <v>#N/A</v>
      </c>
      <c r="BC28" t="e">
        <f t="shared" si="18"/>
        <v>#N/A</v>
      </c>
      <c r="BG28" s="78" t="str">
        <f t="shared" si="19"/>
        <v/>
      </c>
      <c r="BH28" s="18" t="str">
        <f t="shared" si="20"/>
        <v/>
      </c>
      <c r="BI28" s="18" t="str">
        <f t="shared" si="33"/>
        <v/>
      </c>
      <c r="BJ28" s="79" t="str">
        <f t="shared" si="21"/>
        <v/>
      </c>
    </row>
    <row r="29" spans="1:62" ht="23.45" customHeight="1" x14ac:dyDescent="0.25">
      <c r="A29" s="159"/>
      <c r="B29" s="161"/>
      <c r="C29" s="152" t="str">
        <f t="shared" ref="C29" si="54">IF(B28="","",B28)</f>
        <v/>
      </c>
      <c r="D29" s="163"/>
      <c r="E29" s="6">
        <f t="shared" ref="E29" si="55">D28</f>
        <v>0</v>
      </c>
      <c r="F29" s="169"/>
      <c r="G29" s="170"/>
      <c r="H29" s="171"/>
      <c r="I29" s="95"/>
      <c r="J29" s="94" t="str">
        <f t="shared" si="1"/>
        <v/>
      </c>
      <c r="K29" s="14" t="e">
        <f t="shared" si="2"/>
        <v>#N/A</v>
      </c>
      <c r="L29" s="25" t="str">
        <f>IF(I29="","",VLOOKUP(I29,PSMListe,'PSM Liste'!$T$4,FALSE))</f>
        <v/>
      </c>
      <c r="M29" s="26" t="str">
        <f t="shared" si="22"/>
        <v/>
      </c>
      <c r="N29" s="26" t="str">
        <f t="shared" si="23"/>
        <v/>
      </c>
      <c r="O29" s="26" t="str">
        <f t="shared" si="24"/>
        <v/>
      </c>
      <c r="P29" s="26" t="str">
        <f t="shared" si="25"/>
        <v/>
      </c>
      <c r="Q29" s="26" t="str">
        <f t="shared" si="26"/>
        <v/>
      </c>
      <c r="R29" s="26" t="str">
        <f t="shared" si="27"/>
        <v/>
      </c>
      <c r="S29" s="26" t="str">
        <f t="shared" si="28"/>
        <v/>
      </c>
      <c r="T29" s="26" t="str">
        <f t="shared" si="29"/>
        <v/>
      </c>
      <c r="U29" s="47" t="str">
        <f t="shared" si="30"/>
        <v/>
      </c>
      <c r="V29" s="55" t="str">
        <f t="shared" si="4"/>
        <v/>
      </c>
      <c r="AE29" t="e">
        <f t="shared" si="5"/>
        <v>#N/A</v>
      </c>
      <c r="AF29" t="e">
        <f t="shared" si="6"/>
        <v>#N/A</v>
      </c>
      <c r="AG29" s="3" t="str">
        <f t="shared" si="7"/>
        <v/>
      </c>
      <c r="AH29" s="3" t="str">
        <f t="shared" si="8"/>
        <v/>
      </c>
      <c r="AI29" s="3" t="str">
        <f t="shared" si="9"/>
        <v/>
      </c>
      <c r="AJ29" s="3" t="str">
        <f t="shared" si="10"/>
        <v/>
      </c>
      <c r="AK29" s="3" t="str">
        <f t="shared" si="11"/>
        <v/>
      </c>
      <c r="AL29" s="3" t="str">
        <f t="shared" si="12"/>
        <v/>
      </c>
      <c r="AM29" s="3" t="str">
        <f t="shared" si="13"/>
        <v/>
      </c>
      <c r="AN29" s="3" t="str">
        <f t="shared" si="14"/>
        <v/>
      </c>
      <c r="AO29" s="3" t="str">
        <f t="shared" si="15"/>
        <v/>
      </c>
      <c r="AQ29" t="e">
        <f>VLOOKUP($I29,PSMListe,'PSM Liste'!P$4,FALSE)</f>
        <v>#N/A</v>
      </c>
      <c r="AR29" t="e">
        <f>VLOOKUP($I29,PSMListe,'PSM Liste'!Q$4,FALSE)</f>
        <v>#N/A</v>
      </c>
      <c r="AS29" t="e">
        <f>VLOOKUP($I29,PSMListe,'PSM Liste'!R$4,FALSE)</f>
        <v>#N/A</v>
      </c>
      <c r="AT29" t="e">
        <f>VLOOKUP($I29,PSMListe,'PSM Liste'!S$4,FALSE)</f>
        <v>#N/A</v>
      </c>
      <c r="AU29" t="e">
        <f>VLOOKUP($I29,PSMListe,'PSM Liste'!T$4,FALSE)</f>
        <v>#N/A</v>
      </c>
      <c r="AV29" t="e">
        <f>VLOOKUP($I29,PSMListe,'PSM Liste'!U$4,FALSE)</f>
        <v>#N/A</v>
      </c>
      <c r="AW29" t="e">
        <f>VLOOKUP($I29,PSMListe,'PSM Liste'!V$4,FALSE)</f>
        <v>#N/A</v>
      </c>
      <c r="AX29" t="e">
        <f>VLOOKUP($I29,PSMListe,'PSM Liste'!W$4,FALSE)</f>
        <v>#N/A</v>
      </c>
      <c r="AY29" t="e">
        <f>VLOOKUP($I29,PSMListe,'PSM Liste'!X$4,FALSE)</f>
        <v>#N/A</v>
      </c>
      <c r="AZ29" t="e">
        <f>VLOOKUP($I29,PSMListe,'PSM Liste'!Y$4,FALSE)</f>
        <v>#N/A</v>
      </c>
      <c r="BA29" t="e">
        <f t="shared" si="31"/>
        <v>#N/A</v>
      </c>
      <c r="BB29" t="e">
        <f t="shared" si="32"/>
        <v>#N/A</v>
      </c>
      <c r="BC29" t="e">
        <f t="shared" si="18"/>
        <v>#N/A</v>
      </c>
      <c r="BG29" s="78" t="str">
        <f t="shared" si="19"/>
        <v/>
      </c>
      <c r="BH29" s="18" t="str">
        <f t="shared" si="20"/>
        <v/>
      </c>
      <c r="BI29" s="18" t="str">
        <f t="shared" si="33"/>
        <v/>
      </c>
      <c r="BJ29" s="79" t="str">
        <f t="shared" si="21"/>
        <v/>
      </c>
    </row>
    <row r="30" spans="1:62" ht="23.45" customHeight="1" x14ac:dyDescent="0.25">
      <c r="A30" s="159"/>
      <c r="B30" s="161"/>
      <c r="C30" s="152" t="str">
        <f t="shared" ref="C30" si="56">IF(B28="","",B28)</f>
        <v/>
      </c>
      <c r="D30" s="163"/>
      <c r="E30" s="6">
        <f t="shared" ref="E30" si="57">D28</f>
        <v>0</v>
      </c>
      <c r="F30" s="169"/>
      <c r="G30" s="170"/>
      <c r="H30" s="171"/>
      <c r="I30" s="95"/>
      <c r="J30" s="94" t="str">
        <f t="shared" si="1"/>
        <v/>
      </c>
      <c r="K30" s="14" t="e">
        <f t="shared" si="2"/>
        <v>#N/A</v>
      </c>
      <c r="L30" s="25" t="str">
        <f>IF(I30="","",VLOOKUP(I30,PSMListe,'PSM Liste'!$T$4,FALSE))</f>
        <v/>
      </c>
      <c r="M30" s="26" t="str">
        <f t="shared" si="22"/>
        <v/>
      </c>
      <c r="N30" s="26" t="str">
        <f t="shared" si="23"/>
        <v/>
      </c>
      <c r="O30" s="26" t="str">
        <f t="shared" si="24"/>
        <v/>
      </c>
      <c r="P30" s="26" t="str">
        <f t="shared" si="25"/>
        <v/>
      </c>
      <c r="Q30" s="26" t="str">
        <f t="shared" si="26"/>
        <v/>
      </c>
      <c r="R30" s="26" t="str">
        <f t="shared" si="27"/>
        <v/>
      </c>
      <c r="S30" s="26" t="str">
        <f t="shared" si="28"/>
        <v/>
      </c>
      <c r="T30" s="26" t="str">
        <f t="shared" si="29"/>
        <v/>
      </c>
      <c r="U30" s="47" t="str">
        <f t="shared" si="30"/>
        <v/>
      </c>
      <c r="V30" s="55" t="str">
        <f t="shared" si="4"/>
        <v/>
      </c>
      <c r="AE30" t="e">
        <f t="shared" si="5"/>
        <v>#N/A</v>
      </c>
      <c r="AF30" t="e">
        <f t="shared" si="6"/>
        <v>#N/A</v>
      </c>
      <c r="AG30" s="3" t="str">
        <f t="shared" si="7"/>
        <v/>
      </c>
      <c r="AH30" s="3" t="str">
        <f t="shared" si="8"/>
        <v/>
      </c>
      <c r="AI30" s="3" t="str">
        <f t="shared" si="9"/>
        <v/>
      </c>
      <c r="AJ30" s="3" t="str">
        <f t="shared" si="10"/>
        <v/>
      </c>
      <c r="AK30" s="3" t="str">
        <f t="shared" si="11"/>
        <v/>
      </c>
      <c r="AL30" s="3" t="str">
        <f t="shared" si="12"/>
        <v/>
      </c>
      <c r="AM30" s="3" t="str">
        <f t="shared" si="13"/>
        <v/>
      </c>
      <c r="AN30" s="3" t="str">
        <f t="shared" si="14"/>
        <v/>
      </c>
      <c r="AO30" s="3" t="str">
        <f t="shared" si="15"/>
        <v/>
      </c>
      <c r="AQ30" t="e">
        <f>VLOOKUP($I30,PSMListe,'PSM Liste'!P$4,FALSE)</f>
        <v>#N/A</v>
      </c>
      <c r="AR30" t="e">
        <f>VLOOKUP($I30,PSMListe,'PSM Liste'!Q$4,FALSE)</f>
        <v>#N/A</v>
      </c>
      <c r="AS30" t="e">
        <f>VLOOKUP($I30,PSMListe,'PSM Liste'!R$4,FALSE)</f>
        <v>#N/A</v>
      </c>
      <c r="AT30" t="e">
        <f>VLOOKUP($I30,PSMListe,'PSM Liste'!S$4,FALSE)</f>
        <v>#N/A</v>
      </c>
      <c r="AU30" t="e">
        <f>VLOOKUP($I30,PSMListe,'PSM Liste'!T$4,FALSE)</f>
        <v>#N/A</v>
      </c>
      <c r="AV30" t="e">
        <f>VLOOKUP($I30,PSMListe,'PSM Liste'!U$4,FALSE)</f>
        <v>#N/A</v>
      </c>
      <c r="AW30" t="e">
        <f>VLOOKUP($I30,PSMListe,'PSM Liste'!V$4,FALSE)</f>
        <v>#N/A</v>
      </c>
      <c r="AX30" t="e">
        <f>VLOOKUP($I30,PSMListe,'PSM Liste'!W$4,FALSE)</f>
        <v>#N/A</v>
      </c>
      <c r="AY30" t="e">
        <f>VLOOKUP($I30,PSMListe,'PSM Liste'!X$4,FALSE)</f>
        <v>#N/A</v>
      </c>
      <c r="AZ30" t="e">
        <f>VLOOKUP($I30,PSMListe,'PSM Liste'!Y$4,FALSE)</f>
        <v>#N/A</v>
      </c>
      <c r="BA30" t="e">
        <f t="shared" si="31"/>
        <v>#N/A</v>
      </c>
      <c r="BB30" t="e">
        <f t="shared" si="32"/>
        <v>#N/A</v>
      </c>
      <c r="BC30" t="e">
        <f t="shared" si="18"/>
        <v>#N/A</v>
      </c>
      <c r="BG30" s="78" t="str">
        <f t="shared" si="19"/>
        <v/>
      </c>
      <c r="BH30" s="18" t="str">
        <f t="shared" si="20"/>
        <v/>
      </c>
      <c r="BI30" s="18" t="str">
        <f t="shared" si="33"/>
        <v/>
      </c>
      <c r="BJ30" s="79" t="str">
        <f t="shared" si="21"/>
        <v/>
      </c>
    </row>
    <row r="31" spans="1:62" ht="23.45" customHeight="1" thickBot="1" x14ac:dyDescent="0.3">
      <c r="A31" s="160"/>
      <c r="B31" s="162"/>
      <c r="C31" s="152" t="str">
        <f t="shared" ref="C31" si="58">IF(B28="","",B28)</f>
        <v/>
      </c>
      <c r="D31" s="164"/>
      <c r="E31" s="7">
        <f t="shared" ref="E31" si="59">D28</f>
        <v>0</v>
      </c>
      <c r="F31" s="7" t="s">
        <v>41</v>
      </c>
      <c r="G31" s="7">
        <v>57</v>
      </c>
      <c r="H31" s="57">
        <v>60</v>
      </c>
      <c r="I31" s="96"/>
      <c r="J31" s="97" t="str">
        <f t="shared" si="1"/>
        <v/>
      </c>
      <c r="K31" s="16" t="e">
        <f t="shared" si="2"/>
        <v>#N/A</v>
      </c>
      <c r="L31" s="29" t="str">
        <f>IF(I31="","",VLOOKUP(I31,PSMListe,'PSM Liste'!$T$4,FALSE))</f>
        <v/>
      </c>
      <c r="M31" s="30" t="str">
        <f t="shared" si="22"/>
        <v/>
      </c>
      <c r="N31" s="30" t="str">
        <f t="shared" si="23"/>
        <v/>
      </c>
      <c r="O31" s="30" t="str">
        <f t="shared" si="24"/>
        <v/>
      </c>
      <c r="P31" s="30" t="str">
        <f t="shared" si="25"/>
        <v/>
      </c>
      <c r="Q31" s="30" t="str">
        <f t="shared" si="26"/>
        <v/>
      </c>
      <c r="R31" s="30" t="str">
        <f t="shared" si="27"/>
        <v/>
      </c>
      <c r="S31" s="30" t="str">
        <f t="shared" si="28"/>
        <v/>
      </c>
      <c r="T31" s="30" t="str">
        <f t="shared" si="29"/>
        <v/>
      </c>
      <c r="U31" s="49" t="str">
        <f t="shared" si="30"/>
        <v/>
      </c>
      <c r="V31" s="56" t="str">
        <f t="shared" si="4"/>
        <v/>
      </c>
      <c r="AE31" t="e">
        <f t="shared" si="5"/>
        <v>#N/A</v>
      </c>
      <c r="AF31" t="e">
        <f t="shared" si="6"/>
        <v>#N/A</v>
      </c>
      <c r="AG31" s="3" t="str">
        <f t="shared" si="7"/>
        <v/>
      </c>
      <c r="AH31" s="3" t="str">
        <f t="shared" si="8"/>
        <v/>
      </c>
      <c r="AI31" s="3" t="str">
        <f t="shared" si="9"/>
        <v/>
      </c>
      <c r="AJ31" s="3" t="str">
        <f t="shared" si="10"/>
        <v/>
      </c>
      <c r="AK31" s="3" t="str">
        <f t="shared" si="11"/>
        <v/>
      </c>
      <c r="AL31" s="3" t="str">
        <f t="shared" si="12"/>
        <v/>
      </c>
      <c r="AM31" s="3" t="str">
        <f t="shared" si="13"/>
        <v/>
      </c>
      <c r="AN31" s="3" t="str">
        <f t="shared" si="14"/>
        <v/>
      </c>
      <c r="AO31" s="3" t="str">
        <f t="shared" si="15"/>
        <v/>
      </c>
      <c r="AQ31" t="e">
        <f>VLOOKUP($I31,PSMListe,'PSM Liste'!P$4,FALSE)</f>
        <v>#N/A</v>
      </c>
      <c r="AR31" t="e">
        <f>VLOOKUP($I31,PSMListe,'PSM Liste'!Q$4,FALSE)</f>
        <v>#N/A</v>
      </c>
      <c r="AS31" t="e">
        <f>VLOOKUP($I31,PSMListe,'PSM Liste'!R$4,FALSE)</f>
        <v>#N/A</v>
      </c>
      <c r="AT31" t="e">
        <f>VLOOKUP($I31,PSMListe,'PSM Liste'!S$4,FALSE)</f>
        <v>#N/A</v>
      </c>
      <c r="AU31" t="e">
        <f>VLOOKUP($I31,PSMListe,'PSM Liste'!T$4,FALSE)</f>
        <v>#N/A</v>
      </c>
      <c r="AV31" t="e">
        <f>VLOOKUP($I31,PSMListe,'PSM Liste'!U$4,FALSE)</f>
        <v>#N/A</v>
      </c>
      <c r="AW31" t="e">
        <f>VLOOKUP($I31,PSMListe,'PSM Liste'!V$4,FALSE)</f>
        <v>#N/A</v>
      </c>
      <c r="AX31" t="e">
        <f>VLOOKUP($I31,PSMListe,'PSM Liste'!W$4,FALSE)</f>
        <v>#N/A</v>
      </c>
      <c r="AY31" t="e">
        <f>VLOOKUP($I31,PSMListe,'PSM Liste'!X$4,FALSE)</f>
        <v>#N/A</v>
      </c>
      <c r="AZ31" t="e">
        <f>VLOOKUP($I31,PSMListe,'PSM Liste'!Y$4,FALSE)</f>
        <v>#N/A</v>
      </c>
      <c r="BA31" t="e">
        <f t="shared" si="31"/>
        <v>#N/A</v>
      </c>
      <c r="BB31" t="e">
        <f t="shared" si="32"/>
        <v>#N/A</v>
      </c>
      <c r="BC31" t="e">
        <f t="shared" si="18"/>
        <v>#N/A</v>
      </c>
      <c r="BG31" s="78" t="str">
        <f t="shared" si="19"/>
        <v/>
      </c>
      <c r="BH31" s="18" t="str">
        <f t="shared" si="20"/>
        <v/>
      </c>
      <c r="BI31" s="18" t="str">
        <f t="shared" si="33"/>
        <v/>
      </c>
      <c r="BJ31" s="79" t="str">
        <f t="shared" si="21"/>
        <v/>
      </c>
    </row>
    <row r="32" spans="1:62" ht="23.45" customHeight="1" x14ac:dyDescent="0.25">
      <c r="A32" s="166"/>
      <c r="B32" s="167"/>
      <c r="C32" s="152" t="str">
        <f t="shared" ref="C32" si="60">IF(B32="","",B32)</f>
        <v/>
      </c>
      <c r="D32" s="168"/>
      <c r="E32" s="8">
        <f t="shared" ref="E32" si="61">D32</f>
        <v>0</v>
      </c>
      <c r="F32" s="176" t="s">
        <v>52</v>
      </c>
      <c r="G32" s="177"/>
      <c r="H32" s="178"/>
      <c r="I32" s="93"/>
      <c r="J32" s="98" t="str">
        <f t="shared" si="1"/>
        <v/>
      </c>
      <c r="K32" s="12" t="e">
        <f t="shared" si="2"/>
        <v>#N/A</v>
      </c>
      <c r="L32" s="11" t="str">
        <f>IF(I32="","",VLOOKUP(I32,PSMListe,'PSM Liste'!$T$4,FALSE))</f>
        <v/>
      </c>
      <c r="M32" s="31" t="str">
        <f t="shared" si="22"/>
        <v/>
      </c>
      <c r="N32" s="31" t="str">
        <f t="shared" si="23"/>
        <v/>
      </c>
      <c r="O32" s="31" t="str">
        <f t="shared" si="24"/>
        <v/>
      </c>
      <c r="P32" s="31" t="str">
        <f t="shared" si="25"/>
        <v/>
      </c>
      <c r="Q32" s="31" t="str">
        <f t="shared" si="26"/>
        <v/>
      </c>
      <c r="R32" s="31" t="str">
        <f t="shared" si="27"/>
        <v/>
      </c>
      <c r="S32" s="31" t="str">
        <f t="shared" si="28"/>
        <v/>
      </c>
      <c r="T32" s="31" t="str">
        <f t="shared" si="29"/>
        <v/>
      </c>
      <c r="U32" s="50" t="str">
        <f t="shared" si="30"/>
        <v/>
      </c>
      <c r="V32" s="54" t="str">
        <f t="shared" si="4"/>
        <v/>
      </c>
      <c r="AE32" t="e">
        <f t="shared" si="5"/>
        <v>#N/A</v>
      </c>
      <c r="AF32" t="e">
        <f t="shared" si="6"/>
        <v>#N/A</v>
      </c>
      <c r="AG32" s="3" t="str">
        <f t="shared" si="7"/>
        <v/>
      </c>
      <c r="AH32" s="3" t="str">
        <f t="shared" si="8"/>
        <v/>
      </c>
      <c r="AI32" s="3" t="str">
        <f t="shared" si="9"/>
        <v/>
      </c>
      <c r="AJ32" s="3" t="str">
        <f t="shared" si="10"/>
        <v/>
      </c>
      <c r="AK32" s="3" t="str">
        <f t="shared" si="11"/>
        <v/>
      </c>
      <c r="AL32" s="3" t="str">
        <f t="shared" si="12"/>
        <v/>
      </c>
      <c r="AM32" s="3" t="str">
        <f t="shared" si="13"/>
        <v/>
      </c>
      <c r="AN32" s="3" t="str">
        <f t="shared" si="14"/>
        <v/>
      </c>
      <c r="AO32" s="3" t="str">
        <f t="shared" si="15"/>
        <v/>
      </c>
      <c r="AQ32" t="e">
        <f>VLOOKUP($I32,PSMListe,'PSM Liste'!P$4,FALSE)</f>
        <v>#N/A</v>
      </c>
      <c r="AR32" t="e">
        <f>VLOOKUP($I32,PSMListe,'PSM Liste'!Q$4,FALSE)</f>
        <v>#N/A</v>
      </c>
      <c r="AS32" t="e">
        <f>VLOOKUP($I32,PSMListe,'PSM Liste'!R$4,FALSE)</f>
        <v>#N/A</v>
      </c>
      <c r="AT32" t="e">
        <f>VLOOKUP($I32,PSMListe,'PSM Liste'!S$4,FALSE)</f>
        <v>#N/A</v>
      </c>
      <c r="AU32" t="e">
        <f>VLOOKUP($I32,PSMListe,'PSM Liste'!T$4,FALSE)</f>
        <v>#N/A</v>
      </c>
      <c r="AV32" t="e">
        <f>VLOOKUP($I32,PSMListe,'PSM Liste'!U$4,FALSE)</f>
        <v>#N/A</v>
      </c>
      <c r="AW32" t="e">
        <f>VLOOKUP($I32,PSMListe,'PSM Liste'!V$4,FALSE)</f>
        <v>#N/A</v>
      </c>
      <c r="AX32" t="e">
        <f>VLOOKUP($I32,PSMListe,'PSM Liste'!W$4,FALSE)</f>
        <v>#N/A</v>
      </c>
      <c r="AY32" t="e">
        <f>VLOOKUP($I32,PSMListe,'PSM Liste'!X$4,FALSE)</f>
        <v>#N/A</v>
      </c>
      <c r="AZ32" t="e">
        <f>VLOOKUP($I32,PSMListe,'PSM Liste'!Y$4,FALSE)</f>
        <v>#N/A</v>
      </c>
      <c r="BA32" t="e">
        <f t="shared" si="31"/>
        <v>#N/A</v>
      </c>
      <c r="BB32" t="e">
        <f t="shared" si="32"/>
        <v>#N/A</v>
      </c>
      <c r="BC32" t="e">
        <f t="shared" si="18"/>
        <v>#N/A</v>
      </c>
      <c r="BG32" s="78" t="str">
        <f t="shared" si="19"/>
        <v/>
      </c>
      <c r="BH32" s="18" t="str">
        <f t="shared" si="20"/>
        <v/>
      </c>
      <c r="BI32" s="18" t="str">
        <f t="shared" si="33"/>
        <v/>
      </c>
      <c r="BJ32" s="79" t="str">
        <f t="shared" si="21"/>
        <v/>
      </c>
    </row>
    <row r="33" spans="1:62" ht="23.45" customHeight="1" x14ac:dyDescent="0.25">
      <c r="A33" s="159"/>
      <c r="B33" s="161"/>
      <c r="C33" s="152" t="str">
        <f t="shared" ref="C33" si="62">IF(B32="","",B32)</f>
        <v/>
      </c>
      <c r="D33" s="163"/>
      <c r="E33" s="6">
        <f t="shared" ref="E33" si="63">D32</f>
        <v>0</v>
      </c>
      <c r="F33" s="169"/>
      <c r="G33" s="170"/>
      <c r="H33" s="171"/>
      <c r="I33" s="95"/>
      <c r="J33" s="94" t="str">
        <f t="shared" si="1"/>
        <v/>
      </c>
      <c r="K33" s="14" t="e">
        <f t="shared" si="2"/>
        <v>#N/A</v>
      </c>
      <c r="L33" s="13" t="str">
        <f>IF(I33="","",VLOOKUP(I33,PSMListe,'PSM Liste'!$T$4,FALSE))</f>
        <v/>
      </c>
      <c r="M33" s="32" t="str">
        <f t="shared" si="22"/>
        <v/>
      </c>
      <c r="N33" s="32" t="str">
        <f t="shared" si="23"/>
        <v/>
      </c>
      <c r="O33" s="32" t="str">
        <f t="shared" si="24"/>
        <v/>
      </c>
      <c r="P33" s="32" t="str">
        <f t="shared" si="25"/>
        <v/>
      </c>
      <c r="Q33" s="32" t="str">
        <f t="shared" si="26"/>
        <v/>
      </c>
      <c r="R33" s="32" t="str">
        <f t="shared" si="27"/>
        <v/>
      </c>
      <c r="S33" s="32" t="str">
        <f t="shared" si="28"/>
        <v/>
      </c>
      <c r="T33" s="32" t="str">
        <f t="shared" si="29"/>
        <v/>
      </c>
      <c r="U33" s="51" t="str">
        <f t="shared" si="30"/>
        <v/>
      </c>
      <c r="V33" s="55" t="str">
        <f t="shared" si="4"/>
        <v/>
      </c>
      <c r="AE33" t="e">
        <f t="shared" si="5"/>
        <v>#N/A</v>
      </c>
      <c r="AF33" t="e">
        <f t="shared" si="6"/>
        <v>#N/A</v>
      </c>
      <c r="AG33" s="3" t="str">
        <f t="shared" si="7"/>
        <v/>
      </c>
      <c r="AH33" s="3" t="str">
        <f t="shared" si="8"/>
        <v/>
      </c>
      <c r="AI33" s="3" t="str">
        <f t="shared" si="9"/>
        <v/>
      </c>
      <c r="AJ33" s="3" t="str">
        <f t="shared" si="10"/>
        <v/>
      </c>
      <c r="AK33" s="3" t="str">
        <f t="shared" si="11"/>
        <v/>
      </c>
      <c r="AL33" s="3" t="str">
        <f t="shared" si="12"/>
        <v/>
      </c>
      <c r="AM33" s="3" t="str">
        <f t="shared" si="13"/>
        <v/>
      </c>
      <c r="AN33" s="3" t="str">
        <f t="shared" si="14"/>
        <v/>
      </c>
      <c r="AO33" s="3" t="str">
        <f t="shared" si="15"/>
        <v/>
      </c>
      <c r="AQ33" t="e">
        <f>VLOOKUP($I33,PSMListe,'PSM Liste'!P$4,FALSE)</f>
        <v>#N/A</v>
      </c>
      <c r="AR33" t="e">
        <f>VLOOKUP($I33,PSMListe,'PSM Liste'!Q$4,FALSE)</f>
        <v>#N/A</v>
      </c>
      <c r="AS33" t="e">
        <f>VLOOKUP($I33,PSMListe,'PSM Liste'!R$4,FALSE)</f>
        <v>#N/A</v>
      </c>
      <c r="AT33" t="e">
        <f>VLOOKUP($I33,PSMListe,'PSM Liste'!S$4,FALSE)</f>
        <v>#N/A</v>
      </c>
      <c r="AU33" t="e">
        <f>VLOOKUP($I33,PSMListe,'PSM Liste'!T$4,FALSE)</f>
        <v>#N/A</v>
      </c>
      <c r="AV33" t="e">
        <f>VLOOKUP($I33,PSMListe,'PSM Liste'!U$4,FALSE)</f>
        <v>#N/A</v>
      </c>
      <c r="AW33" t="e">
        <f>VLOOKUP($I33,PSMListe,'PSM Liste'!V$4,FALSE)</f>
        <v>#N/A</v>
      </c>
      <c r="AX33" t="e">
        <f>VLOOKUP($I33,PSMListe,'PSM Liste'!W$4,FALSE)</f>
        <v>#N/A</v>
      </c>
      <c r="AY33" t="e">
        <f>VLOOKUP($I33,PSMListe,'PSM Liste'!X$4,FALSE)</f>
        <v>#N/A</v>
      </c>
      <c r="AZ33" t="e">
        <f>VLOOKUP($I33,PSMListe,'PSM Liste'!Y$4,FALSE)</f>
        <v>#N/A</v>
      </c>
      <c r="BA33" t="e">
        <f t="shared" si="31"/>
        <v>#N/A</v>
      </c>
      <c r="BB33" t="e">
        <f t="shared" si="32"/>
        <v>#N/A</v>
      </c>
      <c r="BC33" t="e">
        <f t="shared" si="18"/>
        <v>#N/A</v>
      </c>
      <c r="BG33" s="78" t="str">
        <f t="shared" si="19"/>
        <v/>
      </c>
      <c r="BH33" s="18" t="str">
        <f t="shared" si="20"/>
        <v/>
      </c>
      <c r="BI33" s="18" t="str">
        <f t="shared" si="33"/>
        <v/>
      </c>
      <c r="BJ33" s="79" t="str">
        <f t="shared" si="21"/>
        <v/>
      </c>
    </row>
    <row r="34" spans="1:62" ht="23.45" customHeight="1" x14ac:dyDescent="0.25">
      <c r="A34" s="159"/>
      <c r="B34" s="161"/>
      <c r="C34" s="152" t="str">
        <f t="shared" ref="C34" si="64">IF(B32="","",B32)</f>
        <v/>
      </c>
      <c r="D34" s="163"/>
      <c r="E34" s="6">
        <f t="shared" ref="E34" si="65">D32</f>
        <v>0</v>
      </c>
      <c r="F34" s="169"/>
      <c r="G34" s="170"/>
      <c r="H34" s="171"/>
      <c r="I34" s="95"/>
      <c r="J34" s="94" t="str">
        <f t="shared" si="1"/>
        <v/>
      </c>
      <c r="K34" s="14" t="e">
        <f t="shared" si="2"/>
        <v>#N/A</v>
      </c>
      <c r="L34" s="13" t="str">
        <f>IF(I34="","",VLOOKUP(I34,PSMListe,'PSM Liste'!$T$4,FALSE))</f>
        <v/>
      </c>
      <c r="M34" s="32" t="str">
        <f t="shared" si="22"/>
        <v/>
      </c>
      <c r="N34" s="32" t="str">
        <f t="shared" si="23"/>
        <v/>
      </c>
      <c r="O34" s="32" t="str">
        <f t="shared" si="24"/>
        <v/>
      </c>
      <c r="P34" s="32" t="str">
        <f t="shared" si="25"/>
        <v/>
      </c>
      <c r="Q34" s="32" t="str">
        <f t="shared" si="26"/>
        <v/>
      </c>
      <c r="R34" s="32" t="str">
        <f t="shared" si="27"/>
        <v/>
      </c>
      <c r="S34" s="32" t="str">
        <f t="shared" si="28"/>
        <v/>
      </c>
      <c r="T34" s="32" t="str">
        <f t="shared" si="29"/>
        <v/>
      </c>
      <c r="U34" s="51" t="str">
        <f t="shared" si="30"/>
        <v/>
      </c>
      <c r="V34" s="55" t="str">
        <f t="shared" si="4"/>
        <v/>
      </c>
      <c r="AE34" t="e">
        <f t="shared" si="5"/>
        <v>#N/A</v>
      </c>
      <c r="AF34" t="e">
        <f t="shared" si="6"/>
        <v>#N/A</v>
      </c>
      <c r="AG34" s="3" t="str">
        <f t="shared" si="7"/>
        <v/>
      </c>
      <c r="AH34" s="3" t="str">
        <f t="shared" si="8"/>
        <v/>
      </c>
      <c r="AI34" s="3" t="str">
        <f t="shared" si="9"/>
        <v/>
      </c>
      <c r="AJ34" s="3" t="str">
        <f t="shared" si="10"/>
        <v/>
      </c>
      <c r="AK34" s="3" t="str">
        <f t="shared" si="11"/>
        <v/>
      </c>
      <c r="AL34" s="3" t="str">
        <f t="shared" si="12"/>
        <v/>
      </c>
      <c r="AM34" s="3" t="str">
        <f t="shared" si="13"/>
        <v/>
      </c>
      <c r="AN34" s="3" t="str">
        <f t="shared" si="14"/>
        <v/>
      </c>
      <c r="AO34" s="3" t="str">
        <f t="shared" si="15"/>
        <v/>
      </c>
      <c r="AQ34" t="e">
        <f>VLOOKUP($I34,PSMListe,'PSM Liste'!P$4,FALSE)</f>
        <v>#N/A</v>
      </c>
      <c r="AR34" t="e">
        <f>VLOOKUP($I34,PSMListe,'PSM Liste'!Q$4,FALSE)</f>
        <v>#N/A</v>
      </c>
      <c r="AS34" t="e">
        <f>VLOOKUP($I34,PSMListe,'PSM Liste'!R$4,FALSE)</f>
        <v>#N/A</v>
      </c>
      <c r="AT34" t="e">
        <f>VLOOKUP($I34,PSMListe,'PSM Liste'!S$4,FALSE)</f>
        <v>#N/A</v>
      </c>
      <c r="AU34" t="e">
        <f>VLOOKUP($I34,PSMListe,'PSM Liste'!T$4,FALSE)</f>
        <v>#N/A</v>
      </c>
      <c r="AV34" t="e">
        <f>VLOOKUP($I34,PSMListe,'PSM Liste'!U$4,FALSE)</f>
        <v>#N/A</v>
      </c>
      <c r="AW34" t="e">
        <f>VLOOKUP($I34,PSMListe,'PSM Liste'!V$4,FALSE)</f>
        <v>#N/A</v>
      </c>
      <c r="AX34" t="e">
        <f>VLOOKUP($I34,PSMListe,'PSM Liste'!W$4,FALSE)</f>
        <v>#N/A</v>
      </c>
      <c r="AY34" t="e">
        <f>VLOOKUP($I34,PSMListe,'PSM Liste'!X$4,FALSE)</f>
        <v>#N/A</v>
      </c>
      <c r="AZ34" t="e">
        <f>VLOOKUP($I34,PSMListe,'PSM Liste'!Y$4,FALSE)</f>
        <v>#N/A</v>
      </c>
      <c r="BA34" t="e">
        <f t="shared" si="31"/>
        <v>#N/A</v>
      </c>
      <c r="BB34" t="e">
        <f t="shared" si="32"/>
        <v>#N/A</v>
      </c>
      <c r="BC34" t="e">
        <f t="shared" si="18"/>
        <v>#N/A</v>
      </c>
      <c r="BG34" s="78" t="str">
        <f t="shared" si="19"/>
        <v/>
      </c>
      <c r="BH34" s="18" t="str">
        <f t="shared" si="20"/>
        <v/>
      </c>
      <c r="BI34" s="18" t="str">
        <f t="shared" si="33"/>
        <v/>
      </c>
      <c r="BJ34" s="79" t="str">
        <f t="shared" si="21"/>
        <v/>
      </c>
    </row>
    <row r="35" spans="1:62" ht="23.45" customHeight="1" thickBot="1" x14ac:dyDescent="0.3">
      <c r="A35" s="160"/>
      <c r="B35" s="162"/>
      <c r="C35" s="152" t="str">
        <f t="shared" ref="C35" si="66">IF(B32="","",B32)</f>
        <v/>
      </c>
      <c r="D35" s="164"/>
      <c r="E35" s="7">
        <f t="shared" ref="E35" si="67">D32</f>
        <v>0</v>
      </c>
      <c r="F35" s="7" t="s">
        <v>41</v>
      </c>
      <c r="G35" s="7">
        <v>61</v>
      </c>
      <c r="H35" s="57">
        <v>71</v>
      </c>
      <c r="I35" s="96"/>
      <c r="J35" s="97" t="str">
        <f t="shared" si="1"/>
        <v/>
      </c>
      <c r="K35" s="16" t="e">
        <f t="shared" si="2"/>
        <v>#N/A</v>
      </c>
      <c r="L35" s="15" t="str">
        <f>IF(I35="","",VLOOKUP(I35,PSMListe,'PSM Liste'!$T$4,FALSE))</f>
        <v/>
      </c>
      <c r="M35" s="33" t="str">
        <f t="shared" si="22"/>
        <v/>
      </c>
      <c r="N35" s="33" t="str">
        <f t="shared" si="23"/>
        <v/>
      </c>
      <c r="O35" s="33" t="str">
        <f t="shared" si="24"/>
        <v/>
      </c>
      <c r="P35" s="33" t="str">
        <f t="shared" si="25"/>
        <v/>
      </c>
      <c r="Q35" s="33" t="str">
        <f t="shared" si="26"/>
        <v/>
      </c>
      <c r="R35" s="33" t="str">
        <f t="shared" si="27"/>
        <v/>
      </c>
      <c r="S35" s="33" t="str">
        <f t="shared" si="28"/>
        <v/>
      </c>
      <c r="T35" s="33" t="str">
        <f t="shared" si="29"/>
        <v/>
      </c>
      <c r="U35" s="52" t="str">
        <f t="shared" si="30"/>
        <v/>
      </c>
      <c r="V35" s="56" t="str">
        <f t="shared" si="4"/>
        <v/>
      </c>
      <c r="AE35" t="e">
        <f t="shared" si="5"/>
        <v>#N/A</v>
      </c>
      <c r="AF35" t="e">
        <f t="shared" si="6"/>
        <v>#N/A</v>
      </c>
      <c r="AG35" s="3" t="str">
        <f t="shared" si="7"/>
        <v/>
      </c>
      <c r="AH35" s="3" t="str">
        <f t="shared" si="8"/>
        <v/>
      </c>
      <c r="AI35" s="3" t="str">
        <f t="shared" si="9"/>
        <v/>
      </c>
      <c r="AJ35" s="3" t="str">
        <f t="shared" si="10"/>
        <v/>
      </c>
      <c r="AK35" s="3" t="str">
        <f t="shared" si="11"/>
        <v/>
      </c>
      <c r="AL35" s="3" t="str">
        <f t="shared" si="12"/>
        <v/>
      </c>
      <c r="AM35" s="3" t="str">
        <f t="shared" si="13"/>
        <v/>
      </c>
      <c r="AN35" s="3" t="str">
        <f t="shared" si="14"/>
        <v/>
      </c>
      <c r="AO35" s="3" t="str">
        <f t="shared" si="15"/>
        <v/>
      </c>
      <c r="AQ35" t="e">
        <f>VLOOKUP($I35,PSMListe,'PSM Liste'!P$4,FALSE)</f>
        <v>#N/A</v>
      </c>
      <c r="AR35" t="e">
        <f>VLOOKUP($I35,PSMListe,'PSM Liste'!Q$4,FALSE)</f>
        <v>#N/A</v>
      </c>
      <c r="AS35" t="e">
        <f>VLOOKUP($I35,PSMListe,'PSM Liste'!R$4,FALSE)</f>
        <v>#N/A</v>
      </c>
      <c r="AT35" t="e">
        <f>VLOOKUP($I35,PSMListe,'PSM Liste'!S$4,FALSE)</f>
        <v>#N/A</v>
      </c>
      <c r="AU35" t="e">
        <f>VLOOKUP($I35,PSMListe,'PSM Liste'!T$4,FALSE)</f>
        <v>#N/A</v>
      </c>
      <c r="AV35" t="e">
        <f>VLOOKUP($I35,PSMListe,'PSM Liste'!U$4,FALSE)</f>
        <v>#N/A</v>
      </c>
      <c r="AW35" t="e">
        <f>VLOOKUP($I35,PSMListe,'PSM Liste'!V$4,FALSE)</f>
        <v>#N/A</v>
      </c>
      <c r="AX35" t="e">
        <f>VLOOKUP($I35,PSMListe,'PSM Liste'!W$4,FALSE)</f>
        <v>#N/A</v>
      </c>
      <c r="AY35" t="e">
        <f>VLOOKUP($I35,PSMListe,'PSM Liste'!X$4,FALSE)</f>
        <v>#N/A</v>
      </c>
      <c r="AZ35" t="e">
        <f>VLOOKUP($I35,PSMListe,'PSM Liste'!Y$4,FALSE)</f>
        <v>#N/A</v>
      </c>
      <c r="BA35" t="e">
        <f t="shared" si="31"/>
        <v>#N/A</v>
      </c>
      <c r="BB35" t="e">
        <f t="shared" si="32"/>
        <v>#N/A</v>
      </c>
      <c r="BC35" t="e">
        <f t="shared" si="18"/>
        <v>#N/A</v>
      </c>
      <c r="BG35" s="78" t="str">
        <f t="shared" si="19"/>
        <v/>
      </c>
      <c r="BH35" s="18" t="str">
        <f t="shared" si="20"/>
        <v/>
      </c>
      <c r="BI35" s="18" t="str">
        <f t="shared" si="33"/>
        <v/>
      </c>
      <c r="BJ35" s="79" t="str">
        <f t="shared" si="21"/>
        <v/>
      </c>
    </row>
    <row r="36" spans="1:62" ht="23.45" customHeight="1" x14ac:dyDescent="0.25">
      <c r="A36" s="166"/>
      <c r="B36" s="167"/>
      <c r="C36" s="152" t="str">
        <f t="shared" ref="C36" si="68">IF(B36="","",B36)</f>
        <v/>
      </c>
      <c r="D36" s="168"/>
      <c r="E36" s="8">
        <f t="shared" ref="E36" si="69">D36</f>
        <v>0</v>
      </c>
      <c r="F36" s="176" t="s">
        <v>53</v>
      </c>
      <c r="G36" s="177"/>
      <c r="H36" s="178"/>
      <c r="I36" s="93"/>
      <c r="J36" s="98" t="str">
        <f t="shared" si="1"/>
        <v/>
      </c>
      <c r="K36" s="12" t="e">
        <f t="shared" si="2"/>
        <v>#N/A</v>
      </c>
      <c r="L36" s="11" t="str">
        <f>IF(I36="","",VLOOKUP(I36,PSMListe,'PSM Liste'!$T$4,FALSE))</f>
        <v/>
      </c>
      <c r="M36" s="31" t="str">
        <f t="shared" si="22"/>
        <v/>
      </c>
      <c r="N36" s="31" t="str">
        <f t="shared" si="23"/>
        <v/>
      </c>
      <c r="O36" s="31" t="str">
        <f t="shared" si="24"/>
        <v/>
      </c>
      <c r="P36" s="31" t="str">
        <f t="shared" si="25"/>
        <v/>
      </c>
      <c r="Q36" s="31" t="str">
        <f t="shared" si="26"/>
        <v/>
      </c>
      <c r="R36" s="31" t="str">
        <f t="shared" si="27"/>
        <v/>
      </c>
      <c r="S36" s="31" t="str">
        <f t="shared" si="28"/>
        <v/>
      </c>
      <c r="T36" s="31" t="str">
        <f t="shared" si="29"/>
        <v/>
      </c>
      <c r="U36" s="50" t="str">
        <f t="shared" si="30"/>
        <v/>
      </c>
      <c r="V36" s="54" t="str">
        <f t="shared" si="4"/>
        <v/>
      </c>
      <c r="AE36" t="e">
        <f t="shared" si="5"/>
        <v>#N/A</v>
      </c>
      <c r="AF36" t="e">
        <f t="shared" si="6"/>
        <v>#N/A</v>
      </c>
      <c r="AG36" s="3" t="str">
        <f t="shared" si="7"/>
        <v/>
      </c>
      <c r="AH36" s="3" t="str">
        <f t="shared" si="8"/>
        <v/>
      </c>
      <c r="AI36" s="3" t="str">
        <f t="shared" si="9"/>
        <v/>
      </c>
      <c r="AJ36" s="3" t="str">
        <f t="shared" si="10"/>
        <v/>
      </c>
      <c r="AK36" s="3" t="str">
        <f t="shared" si="11"/>
        <v/>
      </c>
      <c r="AL36" s="3" t="str">
        <f t="shared" si="12"/>
        <v/>
      </c>
      <c r="AM36" s="3" t="str">
        <f t="shared" si="13"/>
        <v/>
      </c>
      <c r="AN36" s="3" t="str">
        <f t="shared" si="14"/>
        <v/>
      </c>
      <c r="AO36" s="3" t="str">
        <f t="shared" si="15"/>
        <v/>
      </c>
      <c r="AQ36" t="e">
        <f>VLOOKUP($I36,PSMListe,'PSM Liste'!P$4,FALSE)</f>
        <v>#N/A</v>
      </c>
      <c r="AR36" t="e">
        <f>VLOOKUP($I36,PSMListe,'PSM Liste'!Q$4,FALSE)</f>
        <v>#N/A</v>
      </c>
      <c r="AS36" t="e">
        <f>VLOOKUP($I36,PSMListe,'PSM Liste'!R$4,FALSE)</f>
        <v>#N/A</v>
      </c>
      <c r="AT36" t="e">
        <f>VLOOKUP($I36,PSMListe,'PSM Liste'!S$4,FALSE)</f>
        <v>#N/A</v>
      </c>
      <c r="AU36" t="e">
        <f>VLOOKUP($I36,PSMListe,'PSM Liste'!T$4,FALSE)</f>
        <v>#N/A</v>
      </c>
      <c r="AV36" t="e">
        <f>VLOOKUP($I36,PSMListe,'PSM Liste'!U$4,FALSE)</f>
        <v>#N/A</v>
      </c>
      <c r="AW36" t="e">
        <f>VLOOKUP($I36,PSMListe,'PSM Liste'!V$4,FALSE)</f>
        <v>#N/A</v>
      </c>
      <c r="AX36" t="e">
        <f>VLOOKUP($I36,PSMListe,'PSM Liste'!W$4,FALSE)</f>
        <v>#N/A</v>
      </c>
      <c r="AY36" t="e">
        <f>VLOOKUP($I36,PSMListe,'PSM Liste'!X$4,FALSE)</f>
        <v>#N/A</v>
      </c>
      <c r="AZ36" t="e">
        <f>VLOOKUP($I36,PSMListe,'PSM Liste'!Y$4,FALSE)</f>
        <v>#N/A</v>
      </c>
      <c r="BA36" t="e">
        <f t="shared" si="31"/>
        <v>#N/A</v>
      </c>
      <c r="BB36" t="e">
        <f t="shared" si="32"/>
        <v>#N/A</v>
      </c>
      <c r="BC36" t="e">
        <f t="shared" si="18"/>
        <v>#N/A</v>
      </c>
      <c r="BG36" s="78" t="str">
        <f t="shared" si="19"/>
        <v/>
      </c>
      <c r="BH36" s="18" t="str">
        <f t="shared" si="20"/>
        <v/>
      </c>
      <c r="BI36" s="18" t="str">
        <f t="shared" si="33"/>
        <v/>
      </c>
      <c r="BJ36" s="79" t="str">
        <f t="shared" si="21"/>
        <v/>
      </c>
    </row>
    <row r="37" spans="1:62" ht="23.45" customHeight="1" x14ac:dyDescent="0.25">
      <c r="A37" s="159"/>
      <c r="B37" s="161"/>
      <c r="C37" s="152" t="str">
        <f t="shared" ref="C37" si="70">IF(B36="","",B36)</f>
        <v/>
      </c>
      <c r="D37" s="163"/>
      <c r="E37" s="6">
        <f t="shared" ref="E37" si="71">D36</f>
        <v>0</v>
      </c>
      <c r="F37" s="169"/>
      <c r="G37" s="170"/>
      <c r="H37" s="171"/>
      <c r="I37" s="95"/>
      <c r="J37" s="94" t="str">
        <f t="shared" si="1"/>
        <v/>
      </c>
      <c r="K37" s="14" t="e">
        <f t="shared" si="2"/>
        <v>#N/A</v>
      </c>
      <c r="L37" s="13" t="str">
        <f>IF(I37="","",VLOOKUP(I37,PSMListe,'PSM Liste'!$T$4,FALSE))</f>
        <v/>
      </c>
      <c r="M37" s="32" t="str">
        <f t="shared" si="22"/>
        <v/>
      </c>
      <c r="N37" s="32" t="str">
        <f t="shared" si="23"/>
        <v/>
      </c>
      <c r="O37" s="32" t="str">
        <f t="shared" si="24"/>
        <v/>
      </c>
      <c r="P37" s="32" t="str">
        <f t="shared" si="25"/>
        <v/>
      </c>
      <c r="Q37" s="32" t="str">
        <f t="shared" si="26"/>
        <v/>
      </c>
      <c r="R37" s="32" t="str">
        <f t="shared" si="27"/>
        <v/>
      </c>
      <c r="S37" s="32" t="str">
        <f t="shared" si="28"/>
        <v/>
      </c>
      <c r="T37" s="32" t="str">
        <f t="shared" si="29"/>
        <v/>
      </c>
      <c r="U37" s="51" t="str">
        <f t="shared" si="30"/>
        <v/>
      </c>
      <c r="V37" s="55" t="str">
        <f t="shared" si="4"/>
        <v/>
      </c>
      <c r="AE37" t="e">
        <f t="shared" si="5"/>
        <v>#N/A</v>
      </c>
      <c r="AF37" t="e">
        <f t="shared" si="6"/>
        <v>#N/A</v>
      </c>
      <c r="AG37" s="3" t="str">
        <f t="shared" si="7"/>
        <v/>
      </c>
      <c r="AH37" s="3" t="str">
        <f t="shared" si="8"/>
        <v/>
      </c>
      <c r="AI37" s="3" t="str">
        <f t="shared" si="9"/>
        <v/>
      </c>
      <c r="AJ37" s="3" t="str">
        <f t="shared" si="10"/>
        <v/>
      </c>
      <c r="AK37" s="3" t="str">
        <f t="shared" si="11"/>
        <v/>
      </c>
      <c r="AL37" s="3" t="str">
        <f t="shared" si="12"/>
        <v/>
      </c>
      <c r="AM37" s="3" t="str">
        <f t="shared" si="13"/>
        <v/>
      </c>
      <c r="AN37" s="3" t="str">
        <f t="shared" si="14"/>
        <v/>
      </c>
      <c r="AO37" s="3" t="str">
        <f t="shared" si="15"/>
        <v/>
      </c>
      <c r="AQ37" t="e">
        <f>VLOOKUP($I37,PSMListe,'PSM Liste'!P$4,FALSE)</f>
        <v>#N/A</v>
      </c>
      <c r="AR37" t="e">
        <f>VLOOKUP($I37,PSMListe,'PSM Liste'!Q$4,FALSE)</f>
        <v>#N/A</v>
      </c>
      <c r="AS37" t="e">
        <f>VLOOKUP($I37,PSMListe,'PSM Liste'!R$4,FALSE)</f>
        <v>#N/A</v>
      </c>
      <c r="AT37" t="e">
        <f>VLOOKUP($I37,PSMListe,'PSM Liste'!S$4,FALSE)</f>
        <v>#N/A</v>
      </c>
      <c r="AU37" t="e">
        <f>VLOOKUP($I37,PSMListe,'PSM Liste'!T$4,FALSE)</f>
        <v>#N/A</v>
      </c>
      <c r="AV37" t="e">
        <f>VLOOKUP($I37,PSMListe,'PSM Liste'!U$4,FALSE)</f>
        <v>#N/A</v>
      </c>
      <c r="AW37" t="e">
        <f>VLOOKUP($I37,PSMListe,'PSM Liste'!V$4,FALSE)</f>
        <v>#N/A</v>
      </c>
      <c r="AX37" t="e">
        <f>VLOOKUP($I37,PSMListe,'PSM Liste'!W$4,FALSE)</f>
        <v>#N/A</v>
      </c>
      <c r="AY37" t="e">
        <f>VLOOKUP($I37,PSMListe,'PSM Liste'!X$4,FALSE)</f>
        <v>#N/A</v>
      </c>
      <c r="AZ37" t="e">
        <f>VLOOKUP($I37,PSMListe,'PSM Liste'!Y$4,FALSE)</f>
        <v>#N/A</v>
      </c>
      <c r="BA37" t="e">
        <f t="shared" si="31"/>
        <v>#N/A</v>
      </c>
      <c r="BB37" t="e">
        <f t="shared" si="32"/>
        <v>#N/A</v>
      </c>
      <c r="BC37" t="e">
        <f t="shared" si="18"/>
        <v>#N/A</v>
      </c>
      <c r="BG37" s="78" t="str">
        <f t="shared" si="19"/>
        <v/>
      </c>
      <c r="BH37" s="18" t="str">
        <f t="shared" si="20"/>
        <v/>
      </c>
      <c r="BI37" s="18" t="str">
        <f t="shared" si="33"/>
        <v/>
      </c>
      <c r="BJ37" s="79" t="str">
        <f t="shared" si="21"/>
        <v/>
      </c>
    </row>
    <row r="38" spans="1:62" ht="23.45" customHeight="1" x14ac:dyDescent="0.25">
      <c r="A38" s="159"/>
      <c r="B38" s="161"/>
      <c r="C38" s="152" t="str">
        <f t="shared" ref="C38" si="72">IF(B36="","",B36)</f>
        <v/>
      </c>
      <c r="D38" s="163"/>
      <c r="E38" s="6">
        <f t="shared" ref="E38" si="73">D36</f>
        <v>0</v>
      </c>
      <c r="F38" s="169" t="s">
        <v>54</v>
      </c>
      <c r="G38" s="170"/>
      <c r="H38" s="171"/>
      <c r="I38" s="95"/>
      <c r="J38" s="94" t="str">
        <f t="shared" si="1"/>
        <v/>
      </c>
      <c r="K38" s="14" t="e">
        <f t="shared" si="2"/>
        <v>#N/A</v>
      </c>
      <c r="L38" s="13" t="str">
        <f>IF(I38="","",VLOOKUP(I38,PSMListe,'PSM Liste'!$T$4,FALSE))</f>
        <v/>
      </c>
      <c r="M38" s="32" t="str">
        <f t="shared" si="22"/>
        <v/>
      </c>
      <c r="N38" s="32" t="str">
        <f t="shared" si="23"/>
        <v/>
      </c>
      <c r="O38" s="32" t="str">
        <f t="shared" si="24"/>
        <v/>
      </c>
      <c r="P38" s="32" t="str">
        <f t="shared" si="25"/>
        <v/>
      </c>
      <c r="Q38" s="32" t="str">
        <f t="shared" si="26"/>
        <v/>
      </c>
      <c r="R38" s="32" t="str">
        <f t="shared" si="27"/>
        <v/>
      </c>
      <c r="S38" s="32" t="str">
        <f t="shared" si="28"/>
        <v/>
      </c>
      <c r="T38" s="32" t="str">
        <f t="shared" si="29"/>
        <v/>
      </c>
      <c r="U38" s="51" t="str">
        <f t="shared" si="30"/>
        <v/>
      </c>
      <c r="V38" s="55" t="str">
        <f t="shared" si="4"/>
        <v/>
      </c>
      <c r="AE38" t="e">
        <f t="shared" si="5"/>
        <v>#N/A</v>
      </c>
      <c r="AF38" t="e">
        <f t="shared" si="6"/>
        <v>#N/A</v>
      </c>
      <c r="AG38" s="3" t="str">
        <f t="shared" si="7"/>
        <v/>
      </c>
      <c r="AH38" s="3" t="str">
        <f t="shared" si="8"/>
        <v/>
      </c>
      <c r="AI38" s="3" t="str">
        <f t="shared" si="9"/>
        <v/>
      </c>
      <c r="AJ38" s="3" t="str">
        <f t="shared" si="10"/>
        <v/>
      </c>
      <c r="AK38" s="3" t="str">
        <f t="shared" si="11"/>
        <v/>
      </c>
      <c r="AL38" s="3" t="str">
        <f t="shared" si="12"/>
        <v/>
      </c>
      <c r="AM38" s="3" t="str">
        <f t="shared" si="13"/>
        <v/>
      </c>
      <c r="AN38" s="3" t="str">
        <f t="shared" si="14"/>
        <v/>
      </c>
      <c r="AO38" s="3" t="str">
        <f t="shared" si="15"/>
        <v/>
      </c>
      <c r="AQ38" t="e">
        <f>VLOOKUP($I38,PSMListe,'PSM Liste'!P$4,FALSE)</f>
        <v>#N/A</v>
      </c>
      <c r="AR38" t="e">
        <f>VLOOKUP($I38,PSMListe,'PSM Liste'!Q$4,FALSE)</f>
        <v>#N/A</v>
      </c>
      <c r="AS38" t="e">
        <f>VLOOKUP($I38,PSMListe,'PSM Liste'!R$4,FALSE)</f>
        <v>#N/A</v>
      </c>
      <c r="AT38" t="e">
        <f>VLOOKUP($I38,PSMListe,'PSM Liste'!S$4,FALSE)</f>
        <v>#N/A</v>
      </c>
      <c r="AU38" t="e">
        <f>VLOOKUP($I38,PSMListe,'PSM Liste'!T$4,FALSE)</f>
        <v>#N/A</v>
      </c>
      <c r="AV38" t="e">
        <f>VLOOKUP($I38,PSMListe,'PSM Liste'!U$4,FALSE)</f>
        <v>#N/A</v>
      </c>
      <c r="AW38" t="e">
        <f>VLOOKUP($I38,PSMListe,'PSM Liste'!V$4,FALSE)</f>
        <v>#N/A</v>
      </c>
      <c r="AX38" t="e">
        <f>VLOOKUP($I38,PSMListe,'PSM Liste'!W$4,FALSE)</f>
        <v>#N/A</v>
      </c>
      <c r="AY38" t="e">
        <f>VLOOKUP($I38,PSMListe,'PSM Liste'!X$4,FALSE)</f>
        <v>#N/A</v>
      </c>
      <c r="AZ38" t="e">
        <f>VLOOKUP($I38,PSMListe,'PSM Liste'!Y$4,FALSE)</f>
        <v>#N/A</v>
      </c>
      <c r="BA38" t="e">
        <f t="shared" si="31"/>
        <v>#N/A</v>
      </c>
      <c r="BB38" t="e">
        <f t="shared" si="32"/>
        <v>#N/A</v>
      </c>
      <c r="BC38" t="e">
        <f t="shared" si="18"/>
        <v>#N/A</v>
      </c>
      <c r="BG38" s="78" t="str">
        <f t="shared" si="19"/>
        <v/>
      </c>
      <c r="BH38" s="18" t="str">
        <f t="shared" si="20"/>
        <v/>
      </c>
      <c r="BI38" s="18" t="str">
        <f t="shared" si="33"/>
        <v/>
      </c>
      <c r="BJ38" s="79" t="str">
        <f t="shared" si="21"/>
        <v/>
      </c>
    </row>
    <row r="39" spans="1:62" ht="23.45" customHeight="1" thickBot="1" x14ac:dyDescent="0.3">
      <c r="A39" s="160"/>
      <c r="B39" s="162"/>
      <c r="C39" s="152" t="str">
        <f t="shared" ref="C39" si="74">IF(B36="","",B36)</f>
        <v/>
      </c>
      <c r="D39" s="164"/>
      <c r="E39" s="7">
        <f t="shared" ref="E39" si="75">D36</f>
        <v>0</v>
      </c>
      <c r="F39" s="7" t="s">
        <v>41</v>
      </c>
      <c r="G39" s="7">
        <v>73</v>
      </c>
      <c r="H39" s="57">
        <v>75</v>
      </c>
      <c r="I39" s="96"/>
      <c r="J39" s="97" t="str">
        <f t="shared" si="1"/>
        <v/>
      </c>
      <c r="K39" s="16" t="e">
        <f t="shared" si="2"/>
        <v>#N/A</v>
      </c>
      <c r="L39" s="15" t="str">
        <f>IF(I39="","",VLOOKUP(I39,PSMListe,'PSM Liste'!$T$4,FALSE))</f>
        <v/>
      </c>
      <c r="M39" s="33" t="str">
        <f t="shared" si="22"/>
        <v/>
      </c>
      <c r="N39" s="33" t="str">
        <f t="shared" si="23"/>
        <v/>
      </c>
      <c r="O39" s="33" t="str">
        <f t="shared" si="24"/>
        <v/>
      </c>
      <c r="P39" s="33" t="str">
        <f t="shared" si="25"/>
        <v/>
      </c>
      <c r="Q39" s="33" t="str">
        <f t="shared" si="26"/>
        <v/>
      </c>
      <c r="R39" s="33" t="str">
        <f t="shared" si="27"/>
        <v/>
      </c>
      <c r="S39" s="33" t="str">
        <f t="shared" si="28"/>
        <v/>
      </c>
      <c r="T39" s="33" t="str">
        <f t="shared" si="29"/>
        <v/>
      </c>
      <c r="U39" s="52" t="str">
        <f t="shared" si="30"/>
        <v/>
      </c>
      <c r="V39" s="56" t="str">
        <f t="shared" si="4"/>
        <v/>
      </c>
      <c r="AE39" t="e">
        <f t="shared" si="5"/>
        <v>#N/A</v>
      </c>
      <c r="AF39" t="e">
        <f t="shared" si="6"/>
        <v>#N/A</v>
      </c>
      <c r="AG39" s="3" t="str">
        <f t="shared" si="7"/>
        <v/>
      </c>
      <c r="AH39" s="3" t="str">
        <f t="shared" si="8"/>
        <v/>
      </c>
      <c r="AI39" s="3" t="str">
        <f t="shared" si="9"/>
        <v/>
      </c>
      <c r="AJ39" s="3" t="str">
        <f t="shared" si="10"/>
        <v/>
      </c>
      <c r="AK39" s="3" t="str">
        <f t="shared" si="11"/>
        <v/>
      </c>
      <c r="AL39" s="3" t="str">
        <f t="shared" si="12"/>
        <v/>
      </c>
      <c r="AM39" s="3" t="str">
        <f t="shared" si="13"/>
        <v/>
      </c>
      <c r="AN39" s="3" t="str">
        <f t="shared" si="14"/>
        <v/>
      </c>
      <c r="AO39" s="3" t="str">
        <f t="shared" si="15"/>
        <v/>
      </c>
      <c r="AQ39" t="e">
        <f>VLOOKUP($I39,PSMListe,'PSM Liste'!P$4,FALSE)</f>
        <v>#N/A</v>
      </c>
      <c r="AR39" t="e">
        <f>VLOOKUP($I39,PSMListe,'PSM Liste'!Q$4,FALSE)</f>
        <v>#N/A</v>
      </c>
      <c r="AS39" t="e">
        <f>VLOOKUP($I39,PSMListe,'PSM Liste'!R$4,FALSE)</f>
        <v>#N/A</v>
      </c>
      <c r="AT39" t="e">
        <f>VLOOKUP($I39,PSMListe,'PSM Liste'!S$4,FALSE)</f>
        <v>#N/A</v>
      </c>
      <c r="AU39" t="e">
        <f>VLOOKUP($I39,PSMListe,'PSM Liste'!T$4,FALSE)</f>
        <v>#N/A</v>
      </c>
      <c r="AV39" t="e">
        <f>VLOOKUP($I39,PSMListe,'PSM Liste'!U$4,FALSE)</f>
        <v>#N/A</v>
      </c>
      <c r="AW39" t="e">
        <f>VLOOKUP($I39,PSMListe,'PSM Liste'!V$4,FALSE)</f>
        <v>#N/A</v>
      </c>
      <c r="AX39" t="e">
        <f>VLOOKUP($I39,PSMListe,'PSM Liste'!W$4,FALSE)</f>
        <v>#N/A</v>
      </c>
      <c r="AY39" t="e">
        <f>VLOOKUP($I39,PSMListe,'PSM Liste'!X$4,FALSE)</f>
        <v>#N/A</v>
      </c>
      <c r="AZ39" t="e">
        <f>VLOOKUP($I39,PSMListe,'PSM Liste'!Y$4,FALSE)</f>
        <v>#N/A</v>
      </c>
      <c r="BA39" t="e">
        <f t="shared" si="31"/>
        <v>#N/A</v>
      </c>
      <c r="BB39" t="e">
        <f t="shared" si="32"/>
        <v>#N/A</v>
      </c>
      <c r="BC39" t="e">
        <f t="shared" si="18"/>
        <v>#N/A</v>
      </c>
      <c r="BG39" s="78" t="str">
        <f t="shared" si="19"/>
        <v/>
      </c>
      <c r="BH39" s="18" t="str">
        <f t="shared" si="20"/>
        <v/>
      </c>
      <c r="BI39" s="18" t="str">
        <f t="shared" si="33"/>
        <v/>
      </c>
      <c r="BJ39" s="79" t="str">
        <f t="shared" si="21"/>
        <v/>
      </c>
    </row>
    <row r="40" spans="1:62" ht="23.45" customHeight="1" x14ac:dyDescent="0.25">
      <c r="A40" s="166"/>
      <c r="B40" s="167"/>
      <c r="C40" s="152" t="str">
        <f t="shared" ref="C40" si="76">IF(B40="","",B40)</f>
        <v/>
      </c>
      <c r="D40" s="168"/>
      <c r="E40" s="8">
        <f t="shared" ref="E40" si="77">D40</f>
        <v>0</v>
      </c>
      <c r="F40" s="176" t="s">
        <v>55</v>
      </c>
      <c r="G40" s="177"/>
      <c r="H40" s="178"/>
      <c r="I40" s="93"/>
      <c r="J40" s="98" t="str">
        <f t="shared" si="1"/>
        <v/>
      </c>
      <c r="K40" s="12" t="e">
        <f t="shared" si="2"/>
        <v>#N/A</v>
      </c>
      <c r="L40" s="11" t="str">
        <f>IF(I40="","",VLOOKUP(I40,PSMListe,'PSM Liste'!$T$4,FALSE))</f>
        <v/>
      </c>
      <c r="M40" s="31" t="str">
        <f t="shared" si="22"/>
        <v/>
      </c>
      <c r="N40" s="31" t="str">
        <f t="shared" si="23"/>
        <v/>
      </c>
      <c r="O40" s="31" t="str">
        <f t="shared" si="24"/>
        <v/>
      </c>
      <c r="P40" s="31" t="str">
        <f t="shared" si="25"/>
        <v/>
      </c>
      <c r="Q40" s="31" t="str">
        <f t="shared" si="26"/>
        <v/>
      </c>
      <c r="R40" s="31" t="str">
        <f t="shared" si="27"/>
        <v/>
      </c>
      <c r="S40" s="31" t="str">
        <f t="shared" si="28"/>
        <v/>
      </c>
      <c r="T40" s="31" t="str">
        <f t="shared" si="29"/>
        <v/>
      </c>
      <c r="U40" s="50" t="str">
        <f t="shared" si="30"/>
        <v/>
      </c>
      <c r="V40" s="54" t="str">
        <f t="shared" si="4"/>
        <v/>
      </c>
      <c r="AE40" t="e">
        <f t="shared" si="5"/>
        <v>#N/A</v>
      </c>
      <c r="AF40" t="e">
        <f t="shared" si="6"/>
        <v>#N/A</v>
      </c>
      <c r="AG40" s="3" t="str">
        <f t="shared" si="7"/>
        <v/>
      </c>
      <c r="AH40" s="3" t="str">
        <f t="shared" si="8"/>
        <v/>
      </c>
      <c r="AI40" s="3" t="str">
        <f t="shared" si="9"/>
        <v/>
      </c>
      <c r="AJ40" s="3" t="str">
        <f t="shared" si="10"/>
        <v/>
      </c>
      <c r="AK40" s="3" t="str">
        <f t="shared" si="11"/>
        <v/>
      </c>
      <c r="AL40" s="3" t="str">
        <f t="shared" si="12"/>
        <v/>
      </c>
      <c r="AM40" s="3" t="str">
        <f t="shared" si="13"/>
        <v/>
      </c>
      <c r="AN40" s="3" t="str">
        <f t="shared" si="14"/>
        <v/>
      </c>
      <c r="AO40" s="3" t="str">
        <f t="shared" si="15"/>
        <v/>
      </c>
      <c r="AQ40" t="e">
        <f>VLOOKUP($I40,PSMListe,'PSM Liste'!P$4,FALSE)</f>
        <v>#N/A</v>
      </c>
      <c r="AR40" t="e">
        <f>VLOOKUP($I40,PSMListe,'PSM Liste'!Q$4,FALSE)</f>
        <v>#N/A</v>
      </c>
      <c r="AS40" t="e">
        <f>VLOOKUP($I40,PSMListe,'PSM Liste'!R$4,FALSE)</f>
        <v>#N/A</v>
      </c>
      <c r="AT40" t="e">
        <f>VLOOKUP($I40,PSMListe,'PSM Liste'!S$4,FALSE)</f>
        <v>#N/A</v>
      </c>
      <c r="AU40" t="e">
        <f>VLOOKUP($I40,PSMListe,'PSM Liste'!T$4,FALSE)</f>
        <v>#N/A</v>
      </c>
      <c r="AV40" t="e">
        <f>VLOOKUP($I40,PSMListe,'PSM Liste'!U$4,FALSE)</f>
        <v>#N/A</v>
      </c>
      <c r="AW40" t="e">
        <f>VLOOKUP($I40,PSMListe,'PSM Liste'!V$4,FALSE)</f>
        <v>#N/A</v>
      </c>
      <c r="AX40" t="e">
        <f>VLOOKUP($I40,PSMListe,'PSM Liste'!W$4,FALSE)</f>
        <v>#N/A</v>
      </c>
      <c r="AY40" t="e">
        <f>VLOOKUP($I40,PSMListe,'PSM Liste'!X$4,FALSE)</f>
        <v>#N/A</v>
      </c>
      <c r="AZ40" t="e">
        <f>VLOOKUP($I40,PSMListe,'PSM Liste'!Y$4,FALSE)</f>
        <v>#N/A</v>
      </c>
      <c r="BA40" t="e">
        <f t="shared" si="31"/>
        <v>#N/A</v>
      </c>
      <c r="BB40" t="e">
        <f t="shared" si="32"/>
        <v>#N/A</v>
      </c>
      <c r="BC40" t="e">
        <f t="shared" si="18"/>
        <v>#N/A</v>
      </c>
      <c r="BG40" s="78" t="str">
        <f t="shared" si="19"/>
        <v/>
      </c>
      <c r="BH40" s="18" t="str">
        <f t="shared" si="20"/>
        <v/>
      </c>
      <c r="BI40" s="18" t="str">
        <f t="shared" si="33"/>
        <v/>
      </c>
      <c r="BJ40" s="79" t="str">
        <f t="shared" si="21"/>
        <v/>
      </c>
    </row>
    <row r="41" spans="1:62" ht="23.45" customHeight="1" x14ac:dyDescent="0.25">
      <c r="A41" s="159"/>
      <c r="B41" s="161"/>
      <c r="C41" s="152" t="str">
        <f t="shared" ref="C41" si="78">IF(B40="","",B40)</f>
        <v/>
      </c>
      <c r="D41" s="163"/>
      <c r="E41" s="6">
        <f t="shared" ref="E41" si="79">D40</f>
        <v>0</v>
      </c>
      <c r="F41" s="169"/>
      <c r="G41" s="170"/>
      <c r="H41" s="171"/>
      <c r="I41" s="95"/>
      <c r="J41" s="94" t="str">
        <f t="shared" si="1"/>
        <v/>
      </c>
      <c r="K41" s="14" t="e">
        <f t="shared" si="2"/>
        <v>#N/A</v>
      </c>
      <c r="L41" s="13" t="str">
        <f>IF(I41="","",VLOOKUP(I41,PSMListe,'PSM Liste'!$T$4,FALSE))</f>
        <v/>
      </c>
      <c r="M41" s="32" t="str">
        <f t="shared" si="22"/>
        <v/>
      </c>
      <c r="N41" s="32" t="str">
        <f t="shared" si="23"/>
        <v/>
      </c>
      <c r="O41" s="32" t="str">
        <f t="shared" si="24"/>
        <v/>
      </c>
      <c r="P41" s="32" t="str">
        <f t="shared" si="25"/>
        <v/>
      </c>
      <c r="Q41" s="32" t="str">
        <f t="shared" si="26"/>
        <v/>
      </c>
      <c r="R41" s="32" t="str">
        <f t="shared" si="27"/>
        <v/>
      </c>
      <c r="S41" s="32" t="str">
        <f t="shared" si="28"/>
        <v/>
      </c>
      <c r="T41" s="32" t="str">
        <f t="shared" si="29"/>
        <v/>
      </c>
      <c r="U41" s="51" t="str">
        <f t="shared" si="30"/>
        <v/>
      </c>
      <c r="V41" s="55" t="str">
        <f t="shared" si="4"/>
        <v/>
      </c>
      <c r="AE41" t="e">
        <f t="shared" si="5"/>
        <v>#N/A</v>
      </c>
      <c r="AF41" t="e">
        <f t="shared" si="6"/>
        <v>#N/A</v>
      </c>
      <c r="AG41" s="3" t="str">
        <f t="shared" si="7"/>
        <v/>
      </c>
      <c r="AH41" s="3" t="str">
        <f t="shared" si="8"/>
        <v/>
      </c>
      <c r="AI41" s="3" t="str">
        <f t="shared" si="9"/>
        <v/>
      </c>
      <c r="AJ41" s="3" t="str">
        <f t="shared" si="10"/>
        <v/>
      </c>
      <c r="AK41" s="3" t="str">
        <f t="shared" si="11"/>
        <v/>
      </c>
      <c r="AL41" s="3" t="str">
        <f t="shared" si="12"/>
        <v/>
      </c>
      <c r="AM41" s="3" t="str">
        <f t="shared" si="13"/>
        <v/>
      </c>
      <c r="AN41" s="3" t="str">
        <f t="shared" si="14"/>
        <v/>
      </c>
      <c r="AO41" s="3" t="str">
        <f t="shared" si="15"/>
        <v/>
      </c>
      <c r="AQ41" t="e">
        <f>VLOOKUP($I41,PSMListe,'PSM Liste'!P$4,FALSE)</f>
        <v>#N/A</v>
      </c>
      <c r="AR41" t="e">
        <f>VLOOKUP($I41,PSMListe,'PSM Liste'!Q$4,FALSE)</f>
        <v>#N/A</v>
      </c>
      <c r="AS41" t="e">
        <f>VLOOKUP($I41,PSMListe,'PSM Liste'!R$4,FALSE)</f>
        <v>#N/A</v>
      </c>
      <c r="AT41" t="e">
        <f>VLOOKUP($I41,PSMListe,'PSM Liste'!S$4,FALSE)</f>
        <v>#N/A</v>
      </c>
      <c r="AU41" t="e">
        <f>VLOOKUP($I41,PSMListe,'PSM Liste'!T$4,FALSE)</f>
        <v>#N/A</v>
      </c>
      <c r="AV41" t="e">
        <f>VLOOKUP($I41,PSMListe,'PSM Liste'!U$4,FALSE)</f>
        <v>#N/A</v>
      </c>
      <c r="AW41" t="e">
        <f>VLOOKUP($I41,PSMListe,'PSM Liste'!V$4,FALSE)</f>
        <v>#N/A</v>
      </c>
      <c r="AX41" t="e">
        <f>VLOOKUP($I41,PSMListe,'PSM Liste'!W$4,FALSE)</f>
        <v>#N/A</v>
      </c>
      <c r="AY41" t="e">
        <f>VLOOKUP($I41,PSMListe,'PSM Liste'!X$4,FALSE)</f>
        <v>#N/A</v>
      </c>
      <c r="AZ41" t="e">
        <f>VLOOKUP($I41,PSMListe,'PSM Liste'!Y$4,FALSE)</f>
        <v>#N/A</v>
      </c>
      <c r="BA41" t="e">
        <f t="shared" si="31"/>
        <v>#N/A</v>
      </c>
      <c r="BB41" t="e">
        <f t="shared" si="32"/>
        <v>#N/A</v>
      </c>
      <c r="BC41" t="e">
        <f t="shared" si="18"/>
        <v>#N/A</v>
      </c>
      <c r="BG41" s="78" t="str">
        <f t="shared" si="19"/>
        <v/>
      </c>
      <c r="BH41" s="18" t="str">
        <f t="shared" si="20"/>
        <v/>
      </c>
      <c r="BI41" s="18" t="str">
        <f t="shared" si="33"/>
        <v/>
      </c>
      <c r="BJ41" s="79" t="str">
        <f t="shared" si="21"/>
        <v/>
      </c>
    </row>
    <row r="42" spans="1:62" ht="23.45" customHeight="1" x14ac:dyDescent="0.25">
      <c r="A42" s="159"/>
      <c r="B42" s="161"/>
      <c r="C42" s="152" t="str">
        <f t="shared" ref="C42" si="80">IF(B40="","",B40)</f>
        <v/>
      </c>
      <c r="D42" s="163"/>
      <c r="E42" s="6">
        <f t="shared" ref="E42" si="81">D40</f>
        <v>0</v>
      </c>
      <c r="F42" s="169"/>
      <c r="G42" s="170"/>
      <c r="H42" s="171"/>
      <c r="I42" s="95"/>
      <c r="J42" s="94" t="str">
        <f t="shared" si="1"/>
        <v/>
      </c>
      <c r="K42" s="14" t="e">
        <f t="shared" si="2"/>
        <v>#N/A</v>
      </c>
      <c r="L42" s="13" t="str">
        <f>IF(I42="","",VLOOKUP(I42,PSMListe,'PSM Liste'!$T$4,FALSE))</f>
        <v/>
      </c>
      <c r="M42" s="32" t="str">
        <f t="shared" si="22"/>
        <v/>
      </c>
      <c r="N42" s="32" t="str">
        <f t="shared" si="23"/>
        <v/>
      </c>
      <c r="O42" s="32" t="str">
        <f t="shared" si="24"/>
        <v/>
      </c>
      <c r="P42" s="32" t="str">
        <f t="shared" si="25"/>
        <v/>
      </c>
      <c r="Q42" s="32" t="str">
        <f t="shared" si="26"/>
        <v/>
      </c>
      <c r="R42" s="32" t="str">
        <f t="shared" si="27"/>
        <v/>
      </c>
      <c r="S42" s="32" t="str">
        <f t="shared" si="28"/>
        <v/>
      </c>
      <c r="T42" s="32" t="str">
        <f t="shared" si="29"/>
        <v/>
      </c>
      <c r="U42" s="51" t="str">
        <f t="shared" si="30"/>
        <v/>
      </c>
      <c r="V42" s="55" t="str">
        <f t="shared" si="4"/>
        <v/>
      </c>
      <c r="AE42" t="e">
        <f t="shared" si="5"/>
        <v>#N/A</v>
      </c>
      <c r="AF42" t="e">
        <f t="shared" si="6"/>
        <v>#N/A</v>
      </c>
      <c r="AG42" s="3" t="str">
        <f t="shared" si="7"/>
        <v/>
      </c>
      <c r="AH42" s="3" t="str">
        <f t="shared" si="8"/>
        <v/>
      </c>
      <c r="AI42" s="3" t="str">
        <f t="shared" si="9"/>
        <v/>
      </c>
      <c r="AJ42" s="3" t="str">
        <f t="shared" si="10"/>
        <v/>
      </c>
      <c r="AK42" s="3" t="str">
        <f t="shared" si="11"/>
        <v/>
      </c>
      <c r="AL42" s="3" t="str">
        <f t="shared" si="12"/>
        <v/>
      </c>
      <c r="AM42" s="3" t="str">
        <f t="shared" si="13"/>
        <v/>
      </c>
      <c r="AN42" s="3" t="str">
        <f t="shared" si="14"/>
        <v/>
      </c>
      <c r="AO42" s="3" t="str">
        <f t="shared" si="15"/>
        <v/>
      </c>
      <c r="AQ42" t="e">
        <f>VLOOKUP($I42,PSMListe,'PSM Liste'!P$4,FALSE)</f>
        <v>#N/A</v>
      </c>
      <c r="AR42" t="e">
        <f>VLOOKUP($I42,PSMListe,'PSM Liste'!Q$4,FALSE)</f>
        <v>#N/A</v>
      </c>
      <c r="AS42" t="e">
        <f>VLOOKUP($I42,PSMListe,'PSM Liste'!R$4,FALSE)</f>
        <v>#N/A</v>
      </c>
      <c r="AT42" t="e">
        <f>VLOOKUP($I42,PSMListe,'PSM Liste'!S$4,FALSE)</f>
        <v>#N/A</v>
      </c>
      <c r="AU42" t="e">
        <f>VLOOKUP($I42,PSMListe,'PSM Liste'!T$4,FALSE)</f>
        <v>#N/A</v>
      </c>
      <c r="AV42" t="e">
        <f>VLOOKUP($I42,PSMListe,'PSM Liste'!U$4,FALSE)</f>
        <v>#N/A</v>
      </c>
      <c r="AW42" t="e">
        <f>VLOOKUP($I42,PSMListe,'PSM Liste'!V$4,FALSE)</f>
        <v>#N/A</v>
      </c>
      <c r="AX42" t="e">
        <f>VLOOKUP($I42,PSMListe,'PSM Liste'!W$4,FALSE)</f>
        <v>#N/A</v>
      </c>
      <c r="AY42" t="e">
        <f>VLOOKUP($I42,PSMListe,'PSM Liste'!X$4,FALSE)</f>
        <v>#N/A</v>
      </c>
      <c r="AZ42" t="e">
        <f>VLOOKUP($I42,PSMListe,'PSM Liste'!Y$4,FALSE)</f>
        <v>#N/A</v>
      </c>
      <c r="BA42" t="e">
        <f t="shared" si="31"/>
        <v>#N/A</v>
      </c>
      <c r="BB42" t="e">
        <f t="shared" si="32"/>
        <v>#N/A</v>
      </c>
      <c r="BC42" t="e">
        <f t="shared" si="18"/>
        <v>#N/A</v>
      </c>
      <c r="BG42" s="78" t="str">
        <f t="shared" si="19"/>
        <v/>
      </c>
      <c r="BH42" s="18" t="str">
        <f t="shared" si="20"/>
        <v/>
      </c>
      <c r="BI42" s="18" t="str">
        <f t="shared" si="33"/>
        <v/>
      </c>
      <c r="BJ42" s="79" t="str">
        <f t="shared" si="21"/>
        <v/>
      </c>
    </row>
    <row r="43" spans="1:62" ht="23.45" customHeight="1" thickBot="1" x14ac:dyDescent="0.3">
      <c r="A43" s="160"/>
      <c r="B43" s="162"/>
      <c r="C43" s="152" t="str">
        <f t="shared" ref="C43" si="82">IF(B40="","",B40)</f>
        <v/>
      </c>
      <c r="D43" s="164"/>
      <c r="E43" s="7">
        <f t="shared" ref="E43" si="83">D40</f>
        <v>0</v>
      </c>
      <c r="F43" s="7" t="s">
        <v>41</v>
      </c>
      <c r="G43" s="7">
        <v>77</v>
      </c>
      <c r="H43" s="57">
        <v>79</v>
      </c>
      <c r="I43" s="96"/>
      <c r="J43" s="97" t="str">
        <f t="shared" si="1"/>
        <v/>
      </c>
      <c r="K43" s="16" t="e">
        <f t="shared" si="2"/>
        <v>#N/A</v>
      </c>
      <c r="L43" s="15" t="str">
        <f>IF(I43="","",VLOOKUP(I43,PSMListe,'PSM Liste'!$T$4,FALSE))</f>
        <v/>
      </c>
      <c r="M43" s="33" t="str">
        <f t="shared" si="22"/>
        <v/>
      </c>
      <c r="N43" s="33" t="str">
        <f t="shared" si="23"/>
        <v/>
      </c>
      <c r="O43" s="33" t="str">
        <f t="shared" si="24"/>
        <v/>
      </c>
      <c r="P43" s="33" t="str">
        <f t="shared" si="25"/>
        <v/>
      </c>
      <c r="Q43" s="33" t="str">
        <f t="shared" si="26"/>
        <v/>
      </c>
      <c r="R43" s="33" t="str">
        <f t="shared" si="27"/>
        <v/>
      </c>
      <c r="S43" s="33" t="str">
        <f t="shared" si="28"/>
        <v/>
      </c>
      <c r="T43" s="33" t="str">
        <f t="shared" si="29"/>
        <v/>
      </c>
      <c r="U43" s="52" t="str">
        <f t="shared" si="30"/>
        <v/>
      </c>
      <c r="V43" s="56" t="str">
        <f t="shared" si="4"/>
        <v/>
      </c>
      <c r="AE43" t="e">
        <f t="shared" si="5"/>
        <v>#N/A</v>
      </c>
      <c r="AF43" t="e">
        <f t="shared" si="6"/>
        <v>#N/A</v>
      </c>
      <c r="AG43" s="3" t="str">
        <f t="shared" si="7"/>
        <v/>
      </c>
      <c r="AH43" s="3" t="str">
        <f t="shared" si="8"/>
        <v/>
      </c>
      <c r="AI43" s="3" t="str">
        <f t="shared" si="9"/>
        <v/>
      </c>
      <c r="AJ43" s="3" t="str">
        <f t="shared" si="10"/>
        <v/>
      </c>
      <c r="AK43" s="3" t="str">
        <f t="shared" si="11"/>
        <v/>
      </c>
      <c r="AL43" s="3" t="str">
        <f t="shared" si="12"/>
        <v/>
      </c>
      <c r="AM43" s="3" t="str">
        <f t="shared" si="13"/>
        <v/>
      </c>
      <c r="AN43" s="3" t="str">
        <f t="shared" si="14"/>
        <v/>
      </c>
      <c r="AO43" s="3" t="str">
        <f t="shared" si="15"/>
        <v/>
      </c>
      <c r="AQ43" t="e">
        <f>VLOOKUP($I43,PSMListe,'PSM Liste'!P$4,FALSE)</f>
        <v>#N/A</v>
      </c>
      <c r="AR43" t="e">
        <f>VLOOKUP($I43,PSMListe,'PSM Liste'!Q$4,FALSE)</f>
        <v>#N/A</v>
      </c>
      <c r="AS43" t="e">
        <f>VLOOKUP($I43,PSMListe,'PSM Liste'!R$4,FALSE)</f>
        <v>#N/A</v>
      </c>
      <c r="AT43" t="e">
        <f>VLOOKUP($I43,PSMListe,'PSM Liste'!S$4,FALSE)</f>
        <v>#N/A</v>
      </c>
      <c r="AU43" t="e">
        <f>VLOOKUP($I43,PSMListe,'PSM Liste'!T$4,FALSE)</f>
        <v>#N/A</v>
      </c>
      <c r="AV43" t="e">
        <f>VLOOKUP($I43,PSMListe,'PSM Liste'!U$4,FALSE)</f>
        <v>#N/A</v>
      </c>
      <c r="AW43" t="e">
        <f>VLOOKUP($I43,PSMListe,'PSM Liste'!V$4,FALSE)</f>
        <v>#N/A</v>
      </c>
      <c r="AX43" t="e">
        <f>VLOOKUP($I43,PSMListe,'PSM Liste'!W$4,FALSE)</f>
        <v>#N/A</v>
      </c>
      <c r="AY43" t="e">
        <f>VLOOKUP($I43,PSMListe,'PSM Liste'!X$4,FALSE)</f>
        <v>#N/A</v>
      </c>
      <c r="AZ43" t="e">
        <f>VLOOKUP($I43,PSMListe,'PSM Liste'!Y$4,FALSE)</f>
        <v>#N/A</v>
      </c>
      <c r="BA43" t="e">
        <f t="shared" si="31"/>
        <v>#N/A</v>
      </c>
      <c r="BB43" t="e">
        <f t="shared" si="32"/>
        <v>#N/A</v>
      </c>
      <c r="BC43" t="e">
        <f t="shared" si="18"/>
        <v>#N/A</v>
      </c>
      <c r="BG43" s="78" t="str">
        <f t="shared" si="19"/>
        <v/>
      </c>
      <c r="BH43" s="18" t="str">
        <f t="shared" si="20"/>
        <v/>
      </c>
      <c r="BI43" s="18" t="str">
        <f t="shared" si="33"/>
        <v/>
      </c>
      <c r="BJ43" s="79" t="str">
        <f t="shared" si="21"/>
        <v/>
      </c>
    </row>
    <row r="44" spans="1:62" ht="23.45" customHeight="1" x14ac:dyDescent="0.25">
      <c r="A44" s="166"/>
      <c r="B44" s="167"/>
      <c r="C44" s="152" t="str">
        <f t="shared" ref="C44" si="84">IF(B44="","",B44)</f>
        <v/>
      </c>
      <c r="D44" s="168"/>
      <c r="E44" s="8">
        <f t="shared" ref="E44" si="85">D44</f>
        <v>0</v>
      </c>
      <c r="F44" s="176" t="s">
        <v>56</v>
      </c>
      <c r="G44" s="177"/>
      <c r="H44" s="178"/>
      <c r="I44" s="93"/>
      <c r="J44" s="98" t="str">
        <f t="shared" si="1"/>
        <v/>
      </c>
      <c r="K44" s="12" t="e">
        <f t="shared" si="2"/>
        <v>#N/A</v>
      </c>
      <c r="L44" s="11" t="str">
        <f>IF(I44="","",VLOOKUP(I44,PSMListe,'PSM Liste'!$T$4,FALSE))</f>
        <v/>
      </c>
      <c r="M44" s="31" t="str">
        <f t="shared" si="22"/>
        <v/>
      </c>
      <c r="N44" s="31" t="str">
        <f t="shared" si="23"/>
        <v/>
      </c>
      <c r="O44" s="31" t="str">
        <f t="shared" si="24"/>
        <v/>
      </c>
      <c r="P44" s="31" t="str">
        <f t="shared" si="25"/>
        <v/>
      </c>
      <c r="Q44" s="31" t="str">
        <f t="shared" si="26"/>
        <v/>
      </c>
      <c r="R44" s="31" t="str">
        <f t="shared" si="27"/>
        <v/>
      </c>
      <c r="S44" s="31" t="str">
        <f t="shared" si="28"/>
        <v/>
      </c>
      <c r="T44" s="31" t="str">
        <f t="shared" si="29"/>
        <v/>
      </c>
      <c r="U44" s="50" t="str">
        <f t="shared" si="30"/>
        <v/>
      </c>
      <c r="V44" s="54" t="str">
        <f t="shared" si="4"/>
        <v/>
      </c>
      <c r="AE44" t="e">
        <f t="shared" si="5"/>
        <v>#N/A</v>
      </c>
      <c r="AF44" t="e">
        <f t="shared" si="6"/>
        <v>#N/A</v>
      </c>
      <c r="AG44" s="3" t="str">
        <f t="shared" si="7"/>
        <v/>
      </c>
      <c r="AH44" s="3" t="str">
        <f t="shared" si="8"/>
        <v/>
      </c>
      <c r="AI44" s="3" t="str">
        <f t="shared" si="9"/>
        <v/>
      </c>
      <c r="AJ44" s="3" t="str">
        <f t="shared" si="10"/>
        <v/>
      </c>
      <c r="AK44" s="3" t="str">
        <f t="shared" si="11"/>
        <v/>
      </c>
      <c r="AL44" s="3" t="str">
        <f t="shared" si="12"/>
        <v/>
      </c>
      <c r="AM44" s="3" t="str">
        <f t="shared" si="13"/>
        <v/>
      </c>
      <c r="AN44" s="3" t="str">
        <f t="shared" si="14"/>
        <v/>
      </c>
      <c r="AO44" s="3" t="str">
        <f t="shared" si="15"/>
        <v/>
      </c>
      <c r="AQ44" t="e">
        <f>VLOOKUP($I44,PSMListe,'PSM Liste'!P$4,FALSE)</f>
        <v>#N/A</v>
      </c>
      <c r="AR44" t="e">
        <f>VLOOKUP($I44,PSMListe,'PSM Liste'!Q$4,FALSE)</f>
        <v>#N/A</v>
      </c>
      <c r="AS44" t="e">
        <f>VLOOKUP($I44,PSMListe,'PSM Liste'!R$4,FALSE)</f>
        <v>#N/A</v>
      </c>
      <c r="AT44" t="e">
        <f>VLOOKUP($I44,PSMListe,'PSM Liste'!S$4,FALSE)</f>
        <v>#N/A</v>
      </c>
      <c r="AU44" t="e">
        <f>VLOOKUP($I44,PSMListe,'PSM Liste'!T$4,FALSE)</f>
        <v>#N/A</v>
      </c>
      <c r="AV44" t="e">
        <f>VLOOKUP($I44,PSMListe,'PSM Liste'!U$4,FALSE)</f>
        <v>#N/A</v>
      </c>
      <c r="AW44" t="e">
        <f>VLOOKUP($I44,PSMListe,'PSM Liste'!V$4,FALSE)</f>
        <v>#N/A</v>
      </c>
      <c r="AX44" t="e">
        <f>VLOOKUP($I44,PSMListe,'PSM Liste'!W$4,FALSE)</f>
        <v>#N/A</v>
      </c>
      <c r="AY44" t="e">
        <f>VLOOKUP($I44,PSMListe,'PSM Liste'!X$4,FALSE)</f>
        <v>#N/A</v>
      </c>
      <c r="AZ44" t="e">
        <f>VLOOKUP($I44,PSMListe,'PSM Liste'!Y$4,FALSE)</f>
        <v>#N/A</v>
      </c>
      <c r="BA44" t="e">
        <f t="shared" si="31"/>
        <v>#N/A</v>
      </c>
      <c r="BB44" t="e">
        <f t="shared" si="32"/>
        <v>#N/A</v>
      </c>
      <c r="BC44" t="e">
        <f t="shared" si="18"/>
        <v>#N/A</v>
      </c>
      <c r="BG44" s="78" t="str">
        <f t="shared" si="19"/>
        <v/>
      </c>
      <c r="BH44" s="18" t="str">
        <f t="shared" si="20"/>
        <v/>
      </c>
      <c r="BI44" s="18" t="str">
        <f t="shared" si="33"/>
        <v/>
      </c>
      <c r="BJ44" s="79" t="str">
        <f t="shared" si="21"/>
        <v/>
      </c>
    </row>
    <row r="45" spans="1:62" ht="23.45" customHeight="1" x14ac:dyDescent="0.25">
      <c r="A45" s="159"/>
      <c r="B45" s="161"/>
      <c r="C45" s="152" t="str">
        <f t="shared" ref="C45" si="86">IF(B44="","",B44)</f>
        <v/>
      </c>
      <c r="D45" s="163"/>
      <c r="E45" s="6">
        <f t="shared" ref="E45" si="87">D44</f>
        <v>0</v>
      </c>
      <c r="F45" s="169"/>
      <c r="G45" s="170"/>
      <c r="H45" s="171"/>
      <c r="I45" s="95"/>
      <c r="J45" s="94" t="str">
        <f t="shared" si="1"/>
        <v/>
      </c>
      <c r="K45" s="14" t="e">
        <f t="shared" si="2"/>
        <v>#N/A</v>
      </c>
      <c r="L45" s="13" t="str">
        <f>IF(I45="","",VLOOKUP(I45,PSMListe,'PSM Liste'!$T$4,FALSE))</f>
        <v/>
      </c>
      <c r="M45" s="32" t="str">
        <f t="shared" si="22"/>
        <v/>
      </c>
      <c r="N45" s="32" t="str">
        <f t="shared" si="23"/>
        <v/>
      </c>
      <c r="O45" s="32" t="str">
        <f t="shared" si="24"/>
        <v/>
      </c>
      <c r="P45" s="32" t="str">
        <f t="shared" si="25"/>
        <v/>
      </c>
      <c r="Q45" s="32" t="str">
        <f t="shared" si="26"/>
        <v/>
      </c>
      <c r="R45" s="32" t="str">
        <f t="shared" si="27"/>
        <v/>
      </c>
      <c r="S45" s="32" t="str">
        <f t="shared" si="28"/>
        <v/>
      </c>
      <c r="T45" s="32" t="str">
        <f t="shared" si="29"/>
        <v/>
      </c>
      <c r="U45" s="51" t="str">
        <f t="shared" si="30"/>
        <v/>
      </c>
      <c r="V45" s="55" t="str">
        <f t="shared" si="4"/>
        <v/>
      </c>
      <c r="AE45" t="e">
        <f t="shared" si="5"/>
        <v>#N/A</v>
      </c>
      <c r="AF45" t="e">
        <f t="shared" si="6"/>
        <v>#N/A</v>
      </c>
      <c r="AG45" s="3" t="str">
        <f t="shared" si="7"/>
        <v/>
      </c>
      <c r="AH45" s="3" t="str">
        <f t="shared" si="8"/>
        <v/>
      </c>
      <c r="AI45" s="3" t="str">
        <f t="shared" si="9"/>
        <v/>
      </c>
      <c r="AJ45" s="3" t="str">
        <f t="shared" si="10"/>
        <v/>
      </c>
      <c r="AK45" s="3" t="str">
        <f t="shared" si="11"/>
        <v/>
      </c>
      <c r="AL45" s="3" t="str">
        <f t="shared" si="12"/>
        <v/>
      </c>
      <c r="AM45" s="3" t="str">
        <f t="shared" si="13"/>
        <v/>
      </c>
      <c r="AN45" s="3" t="str">
        <f t="shared" si="14"/>
        <v/>
      </c>
      <c r="AO45" s="3" t="str">
        <f t="shared" si="15"/>
        <v/>
      </c>
      <c r="AQ45" t="e">
        <f>VLOOKUP($I45,PSMListe,'PSM Liste'!P$4,FALSE)</f>
        <v>#N/A</v>
      </c>
      <c r="AR45" t="e">
        <f>VLOOKUP($I45,PSMListe,'PSM Liste'!Q$4,FALSE)</f>
        <v>#N/A</v>
      </c>
      <c r="AS45" t="e">
        <f>VLOOKUP($I45,PSMListe,'PSM Liste'!R$4,FALSE)</f>
        <v>#N/A</v>
      </c>
      <c r="AT45" t="e">
        <f>VLOOKUP($I45,PSMListe,'PSM Liste'!S$4,FALSE)</f>
        <v>#N/A</v>
      </c>
      <c r="AU45" t="e">
        <f>VLOOKUP($I45,PSMListe,'PSM Liste'!T$4,FALSE)</f>
        <v>#N/A</v>
      </c>
      <c r="AV45" t="e">
        <f>VLOOKUP($I45,PSMListe,'PSM Liste'!U$4,FALSE)</f>
        <v>#N/A</v>
      </c>
      <c r="AW45" t="e">
        <f>VLOOKUP($I45,PSMListe,'PSM Liste'!V$4,FALSE)</f>
        <v>#N/A</v>
      </c>
      <c r="AX45" t="e">
        <f>VLOOKUP($I45,PSMListe,'PSM Liste'!W$4,FALSE)</f>
        <v>#N/A</v>
      </c>
      <c r="AY45" t="e">
        <f>VLOOKUP($I45,PSMListe,'PSM Liste'!X$4,FALSE)</f>
        <v>#N/A</v>
      </c>
      <c r="AZ45" t="e">
        <f>VLOOKUP($I45,PSMListe,'PSM Liste'!Y$4,FALSE)</f>
        <v>#N/A</v>
      </c>
      <c r="BA45" t="e">
        <f t="shared" si="31"/>
        <v>#N/A</v>
      </c>
      <c r="BB45" t="e">
        <f t="shared" si="32"/>
        <v>#N/A</v>
      </c>
      <c r="BC45" t="e">
        <f t="shared" si="18"/>
        <v>#N/A</v>
      </c>
      <c r="BG45" s="78" t="str">
        <f t="shared" si="19"/>
        <v/>
      </c>
      <c r="BH45" s="18" t="str">
        <f t="shared" si="20"/>
        <v/>
      </c>
      <c r="BI45" s="18" t="str">
        <f t="shared" si="33"/>
        <v/>
      </c>
      <c r="BJ45" s="79" t="str">
        <f t="shared" si="21"/>
        <v/>
      </c>
    </row>
    <row r="46" spans="1:62" ht="23.45" customHeight="1" x14ac:dyDescent="0.25">
      <c r="A46" s="159"/>
      <c r="B46" s="161"/>
      <c r="C46" s="152" t="str">
        <f t="shared" ref="C46" si="88">IF(B44="","",B44)</f>
        <v/>
      </c>
      <c r="D46" s="163"/>
      <c r="E46" s="6">
        <f t="shared" ref="E46" si="89">D44</f>
        <v>0</v>
      </c>
      <c r="F46" s="169"/>
      <c r="G46" s="170"/>
      <c r="H46" s="171"/>
      <c r="I46" s="95"/>
      <c r="J46" s="94" t="str">
        <f t="shared" si="1"/>
        <v/>
      </c>
      <c r="K46" s="14" t="e">
        <f t="shared" si="2"/>
        <v>#N/A</v>
      </c>
      <c r="L46" s="13" t="str">
        <f>IF(I46="","",VLOOKUP(I46,PSMListe,'PSM Liste'!$T$4,FALSE))</f>
        <v/>
      </c>
      <c r="M46" s="32" t="str">
        <f t="shared" si="22"/>
        <v/>
      </c>
      <c r="N46" s="32" t="str">
        <f t="shared" si="23"/>
        <v/>
      </c>
      <c r="O46" s="32" t="str">
        <f t="shared" si="24"/>
        <v/>
      </c>
      <c r="P46" s="32" t="str">
        <f t="shared" si="25"/>
        <v/>
      </c>
      <c r="Q46" s="32" t="str">
        <f t="shared" si="26"/>
        <v/>
      </c>
      <c r="R46" s="32" t="str">
        <f t="shared" si="27"/>
        <v/>
      </c>
      <c r="S46" s="32" t="str">
        <f t="shared" si="28"/>
        <v/>
      </c>
      <c r="T46" s="32" t="str">
        <f t="shared" si="29"/>
        <v/>
      </c>
      <c r="U46" s="51" t="str">
        <f t="shared" si="30"/>
        <v/>
      </c>
      <c r="V46" s="55" t="str">
        <f t="shared" si="4"/>
        <v/>
      </c>
      <c r="AE46" t="e">
        <f t="shared" si="5"/>
        <v>#N/A</v>
      </c>
      <c r="AF46" t="e">
        <f t="shared" si="6"/>
        <v>#N/A</v>
      </c>
      <c r="AG46" s="3" t="str">
        <f t="shared" si="7"/>
        <v/>
      </c>
      <c r="AH46" s="3" t="str">
        <f t="shared" si="8"/>
        <v/>
      </c>
      <c r="AI46" s="3" t="str">
        <f t="shared" si="9"/>
        <v/>
      </c>
      <c r="AJ46" s="3" t="str">
        <f t="shared" si="10"/>
        <v/>
      </c>
      <c r="AK46" s="3" t="str">
        <f t="shared" si="11"/>
        <v/>
      </c>
      <c r="AL46" s="3" t="str">
        <f t="shared" si="12"/>
        <v/>
      </c>
      <c r="AM46" s="3" t="str">
        <f t="shared" si="13"/>
        <v/>
      </c>
      <c r="AN46" s="3" t="str">
        <f t="shared" si="14"/>
        <v/>
      </c>
      <c r="AO46" s="3" t="str">
        <f t="shared" si="15"/>
        <v/>
      </c>
      <c r="AQ46" t="e">
        <f>VLOOKUP($I46,PSMListe,'PSM Liste'!P$4,FALSE)</f>
        <v>#N/A</v>
      </c>
      <c r="AR46" t="e">
        <f>VLOOKUP($I46,PSMListe,'PSM Liste'!Q$4,FALSE)</f>
        <v>#N/A</v>
      </c>
      <c r="AS46" t="e">
        <f>VLOOKUP($I46,PSMListe,'PSM Liste'!R$4,FALSE)</f>
        <v>#N/A</v>
      </c>
      <c r="AT46" t="e">
        <f>VLOOKUP($I46,PSMListe,'PSM Liste'!S$4,FALSE)</f>
        <v>#N/A</v>
      </c>
      <c r="AU46" t="e">
        <f>VLOOKUP($I46,PSMListe,'PSM Liste'!T$4,FALSE)</f>
        <v>#N/A</v>
      </c>
      <c r="AV46" t="e">
        <f>VLOOKUP($I46,PSMListe,'PSM Liste'!U$4,FALSE)</f>
        <v>#N/A</v>
      </c>
      <c r="AW46" t="e">
        <f>VLOOKUP($I46,PSMListe,'PSM Liste'!V$4,FALSE)</f>
        <v>#N/A</v>
      </c>
      <c r="AX46" t="e">
        <f>VLOOKUP($I46,PSMListe,'PSM Liste'!W$4,FALSE)</f>
        <v>#N/A</v>
      </c>
      <c r="AY46" t="e">
        <f>VLOOKUP($I46,PSMListe,'PSM Liste'!X$4,FALSE)</f>
        <v>#N/A</v>
      </c>
      <c r="AZ46" t="e">
        <f>VLOOKUP($I46,PSMListe,'PSM Liste'!Y$4,FALSE)</f>
        <v>#N/A</v>
      </c>
      <c r="BA46" t="e">
        <f t="shared" si="31"/>
        <v>#N/A</v>
      </c>
      <c r="BB46" t="e">
        <f t="shared" si="32"/>
        <v>#N/A</v>
      </c>
      <c r="BC46" t="e">
        <f t="shared" si="18"/>
        <v>#N/A</v>
      </c>
      <c r="BG46" s="78" t="str">
        <f t="shared" si="19"/>
        <v/>
      </c>
      <c r="BH46" s="18" t="str">
        <f t="shared" si="20"/>
        <v/>
      </c>
      <c r="BI46" s="18" t="str">
        <f t="shared" si="33"/>
        <v/>
      </c>
      <c r="BJ46" s="79" t="str">
        <f t="shared" si="21"/>
        <v/>
      </c>
    </row>
    <row r="47" spans="1:62" ht="23.45" customHeight="1" thickBot="1" x14ac:dyDescent="0.3">
      <c r="A47" s="160"/>
      <c r="B47" s="162"/>
      <c r="C47" s="152" t="str">
        <f t="shared" ref="C47" si="90">IF(B44="","",B44)</f>
        <v/>
      </c>
      <c r="D47" s="164"/>
      <c r="E47" s="7">
        <f t="shared" ref="E47" si="91">D44</f>
        <v>0</v>
      </c>
      <c r="F47" s="7" t="s">
        <v>41</v>
      </c>
      <c r="G47" s="7">
        <v>81</v>
      </c>
      <c r="H47" s="57"/>
      <c r="I47" s="96"/>
      <c r="J47" s="97" t="str">
        <f t="shared" si="1"/>
        <v/>
      </c>
      <c r="K47" s="16" t="e">
        <f t="shared" si="2"/>
        <v>#N/A</v>
      </c>
      <c r="L47" s="15" t="str">
        <f>IF(I47="","",VLOOKUP(I47,PSMListe,'PSM Liste'!$T$4,FALSE))</f>
        <v/>
      </c>
      <c r="M47" s="33" t="str">
        <f t="shared" si="22"/>
        <v/>
      </c>
      <c r="N47" s="33" t="str">
        <f t="shared" si="23"/>
        <v/>
      </c>
      <c r="O47" s="33" t="str">
        <f t="shared" si="24"/>
        <v/>
      </c>
      <c r="P47" s="33" t="str">
        <f t="shared" si="25"/>
        <v/>
      </c>
      <c r="Q47" s="33" t="str">
        <f t="shared" si="26"/>
        <v/>
      </c>
      <c r="R47" s="33" t="str">
        <f t="shared" si="27"/>
        <v/>
      </c>
      <c r="S47" s="33" t="str">
        <f t="shared" si="28"/>
        <v/>
      </c>
      <c r="T47" s="33" t="str">
        <f t="shared" si="29"/>
        <v/>
      </c>
      <c r="U47" s="52" t="str">
        <f t="shared" si="30"/>
        <v/>
      </c>
      <c r="V47" s="56" t="str">
        <f t="shared" si="4"/>
        <v/>
      </c>
      <c r="AE47" t="e">
        <f t="shared" si="5"/>
        <v>#N/A</v>
      </c>
      <c r="AF47" t="e">
        <f t="shared" si="6"/>
        <v>#N/A</v>
      </c>
      <c r="AG47" s="3" t="str">
        <f t="shared" si="7"/>
        <v/>
      </c>
      <c r="AH47" s="3" t="str">
        <f t="shared" si="8"/>
        <v/>
      </c>
      <c r="AI47" s="3" t="str">
        <f t="shared" si="9"/>
        <v/>
      </c>
      <c r="AJ47" s="3" t="str">
        <f t="shared" si="10"/>
        <v/>
      </c>
      <c r="AK47" s="3" t="str">
        <f t="shared" si="11"/>
        <v/>
      </c>
      <c r="AL47" s="3" t="str">
        <f t="shared" si="12"/>
        <v/>
      </c>
      <c r="AM47" s="3" t="str">
        <f t="shared" si="13"/>
        <v/>
      </c>
      <c r="AN47" s="3" t="str">
        <f t="shared" si="14"/>
        <v/>
      </c>
      <c r="AO47" s="3" t="str">
        <f t="shared" si="15"/>
        <v/>
      </c>
      <c r="AQ47" t="e">
        <f>VLOOKUP($I47,PSMListe,'PSM Liste'!P$4,FALSE)</f>
        <v>#N/A</v>
      </c>
      <c r="AR47" t="e">
        <f>VLOOKUP($I47,PSMListe,'PSM Liste'!Q$4,FALSE)</f>
        <v>#N/A</v>
      </c>
      <c r="AS47" t="e">
        <f>VLOOKUP($I47,PSMListe,'PSM Liste'!R$4,FALSE)</f>
        <v>#N/A</v>
      </c>
      <c r="AT47" t="e">
        <f>VLOOKUP($I47,PSMListe,'PSM Liste'!S$4,FALSE)</f>
        <v>#N/A</v>
      </c>
      <c r="AU47" t="e">
        <f>VLOOKUP($I47,PSMListe,'PSM Liste'!T$4,FALSE)</f>
        <v>#N/A</v>
      </c>
      <c r="AV47" t="e">
        <f>VLOOKUP($I47,PSMListe,'PSM Liste'!U$4,FALSE)</f>
        <v>#N/A</v>
      </c>
      <c r="AW47" t="e">
        <f>VLOOKUP($I47,PSMListe,'PSM Liste'!V$4,FALSE)</f>
        <v>#N/A</v>
      </c>
      <c r="AX47" t="e">
        <f>VLOOKUP($I47,PSMListe,'PSM Liste'!W$4,FALSE)</f>
        <v>#N/A</v>
      </c>
      <c r="AY47" t="e">
        <f>VLOOKUP($I47,PSMListe,'PSM Liste'!X$4,FALSE)</f>
        <v>#N/A</v>
      </c>
      <c r="AZ47" t="e">
        <f>VLOOKUP($I47,PSMListe,'PSM Liste'!Y$4,FALSE)</f>
        <v>#N/A</v>
      </c>
      <c r="BA47" t="e">
        <f t="shared" si="31"/>
        <v>#N/A</v>
      </c>
      <c r="BB47" t="e">
        <f t="shared" si="32"/>
        <v>#N/A</v>
      </c>
      <c r="BC47" t="e">
        <f t="shared" si="18"/>
        <v>#N/A</v>
      </c>
      <c r="BG47" s="78" t="str">
        <f t="shared" si="19"/>
        <v/>
      </c>
      <c r="BH47" s="18" t="str">
        <f t="shared" si="20"/>
        <v/>
      </c>
      <c r="BI47" s="18" t="str">
        <f t="shared" si="33"/>
        <v/>
      </c>
      <c r="BJ47" s="79" t="str">
        <f t="shared" si="21"/>
        <v/>
      </c>
    </row>
    <row r="48" spans="1:62" ht="23.45" customHeight="1" x14ac:dyDescent="0.25">
      <c r="A48" s="166"/>
      <c r="B48" s="167"/>
      <c r="C48" s="152" t="str">
        <f t="shared" ref="C48" si="92">IF(B48="","",B48)</f>
        <v/>
      </c>
      <c r="D48" s="168"/>
      <c r="E48" s="8">
        <f t="shared" ref="E48" si="93">D48</f>
        <v>0</v>
      </c>
      <c r="F48" s="176" t="s">
        <v>57</v>
      </c>
      <c r="G48" s="177"/>
      <c r="H48" s="178"/>
      <c r="I48" s="93"/>
      <c r="J48" s="98" t="str">
        <f t="shared" si="1"/>
        <v/>
      </c>
      <c r="K48" s="12" t="e">
        <f t="shared" si="2"/>
        <v>#N/A</v>
      </c>
      <c r="L48" s="11" t="str">
        <f>IF(I48="","",VLOOKUP(I48,PSMListe,'PSM Liste'!$T$4,FALSE))</f>
        <v/>
      </c>
      <c r="M48" s="31" t="str">
        <f t="shared" si="22"/>
        <v/>
      </c>
      <c r="N48" s="31" t="str">
        <f t="shared" si="23"/>
        <v/>
      </c>
      <c r="O48" s="31" t="str">
        <f t="shared" si="24"/>
        <v/>
      </c>
      <c r="P48" s="31" t="str">
        <f t="shared" si="25"/>
        <v/>
      </c>
      <c r="Q48" s="31" t="str">
        <f t="shared" si="26"/>
        <v/>
      </c>
      <c r="R48" s="31" t="str">
        <f t="shared" si="27"/>
        <v/>
      </c>
      <c r="S48" s="31" t="str">
        <f t="shared" si="28"/>
        <v/>
      </c>
      <c r="T48" s="31" t="str">
        <f t="shared" si="29"/>
        <v/>
      </c>
      <c r="U48" s="50" t="str">
        <f t="shared" si="30"/>
        <v/>
      </c>
      <c r="V48" s="54" t="str">
        <f t="shared" si="4"/>
        <v/>
      </c>
      <c r="AE48" t="e">
        <f t="shared" si="5"/>
        <v>#N/A</v>
      </c>
      <c r="AF48" t="e">
        <f t="shared" si="6"/>
        <v>#N/A</v>
      </c>
      <c r="AG48" s="3" t="str">
        <f t="shared" si="7"/>
        <v/>
      </c>
      <c r="AH48" s="3" t="str">
        <f t="shared" si="8"/>
        <v/>
      </c>
      <c r="AI48" s="3" t="str">
        <f t="shared" si="9"/>
        <v/>
      </c>
      <c r="AJ48" s="3" t="str">
        <f t="shared" si="10"/>
        <v/>
      </c>
      <c r="AK48" s="3" t="str">
        <f t="shared" si="11"/>
        <v/>
      </c>
      <c r="AL48" s="3" t="str">
        <f t="shared" si="12"/>
        <v/>
      </c>
      <c r="AM48" s="3" t="str">
        <f t="shared" si="13"/>
        <v/>
      </c>
      <c r="AN48" s="3" t="str">
        <f t="shared" si="14"/>
        <v/>
      </c>
      <c r="AO48" s="3" t="str">
        <f t="shared" si="15"/>
        <v/>
      </c>
      <c r="AQ48" t="e">
        <f>VLOOKUP($I48,PSMListe,'PSM Liste'!P$4,FALSE)</f>
        <v>#N/A</v>
      </c>
      <c r="AR48" t="e">
        <f>VLOOKUP($I48,PSMListe,'PSM Liste'!Q$4,FALSE)</f>
        <v>#N/A</v>
      </c>
      <c r="AS48" t="e">
        <f>VLOOKUP($I48,PSMListe,'PSM Liste'!R$4,FALSE)</f>
        <v>#N/A</v>
      </c>
      <c r="AT48" t="e">
        <f>VLOOKUP($I48,PSMListe,'PSM Liste'!S$4,FALSE)</f>
        <v>#N/A</v>
      </c>
      <c r="AU48" t="e">
        <f>VLOOKUP($I48,PSMListe,'PSM Liste'!T$4,FALSE)</f>
        <v>#N/A</v>
      </c>
      <c r="AV48" t="e">
        <f>VLOOKUP($I48,PSMListe,'PSM Liste'!U$4,FALSE)</f>
        <v>#N/A</v>
      </c>
      <c r="AW48" t="e">
        <f>VLOOKUP($I48,PSMListe,'PSM Liste'!V$4,FALSE)</f>
        <v>#N/A</v>
      </c>
      <c r="AX48" t="e">
        <f>VLOOKUP($I48,PSMListe,'PSM Liste'!W$4,FALSE)</f>
        <v>#N/A</v>
      </c>
      <c r="AY48" t="e">
        <f>VLOOKUP($I48,PSMListe,'PSM Liste'!X$4,FALSE)</f>
        <v>#N/A</v>
      </c>
      <c r="AZ48" t="e">
        <f>VLOOKUP($I48,PSMListe,'PSM Liste'!Y$4,FALSE)</f>
        <v>#N/A</v>
      </c>
      <c r="BA48" t="e">
        <f t="shared" si="31"/>
        <v>#N/A</v>
      </c>
      <c r="BB48" t="e">
        <f t="shared" si="32"/>
        <v>#N/A</v>
      </c>
      <c r="BC48" t="e">
        <f t="shared" si="18"/>
        <v>#N/A</v>
      </c>
      <c r="BG48" s="78" t="str">
        <f t="shared" si="19"/>
        <v/>
      </c>
      <c r="BH48" s="18" t="str">
        <f t="shared" si="20"/>
        <v/>
      </c>
      <c r="BI48" s="18" t="str">
        <f t="shared" si="33"/>
        <v/>
      </c>
      <c r="BJ48" s="79" t="str">
        <f t="shared" si="21"/>
        <v/>
      </c>
    </row>
    <row r="49" spans="1:62" ht="23.45" customHeight="1" x14ac:dyDescent="0.25">
      <c r="A49" s="159"/>
      <c r="B49" s="161"/>
      <c r="C49" s="152" t="str">
        <f t="shared" ref="C49" si="94">IF(B48="","",B48)</f>
        <v/>
      </c>
      <c r="D49" s="163"/>
      <c r="E49" s="6">
        <f t="shared" ref="E49" si="95">D48</f>
        <v>0</v>
      </c>
      <c r="F49" s="169"/>
      <c r="G49" s="170"/>
      <c r="H49" s="171"/>
      <c r="I49" s="95"/>
      <c r="J49" s="94" t="str">
        <f t="shared" si="1"/>
        <v/>
      </c>
      <c r="K49" s="14" t="e">
        <f t="shared" si="2"/>
        <v>#N/A</v>
      </c>
      <c r="L49" s="13" t="str">
        <f>IF(I49="","",VLOOKUP(I49,PSMListe,'PSM Liste'!$T$4,FALSE))</f>
        <v/>
      </c>
      <c r="M49" s="32" t="str">
        <f t="shared" si="22"/>
        <v/>
      </c>
      <c r="N49" s="32" t="str">
        <f t="shared" si="23"/>
        <v/>
      </c>
      <c r="O49" s="32" t="str">
        <f t="shared" si="24"/>
        <v/>
      </c>
      <c r="P49" s="32" t="str">
        <f t="shared" si="25"/>
        <v/>
      </c>
      <c r="Q49" s="32" t="str">
        <f t="shared" si="26"/>
        <v/>
      </c>
      <c r="R49" s="32" t="str">
        <f t="shared" si="27"/>
        <v/>
      </c>
      <c r="S49" s="32" t="str">
        <f t="shared" si="28"/>
        <v/>
      </c>
      <c r="T49" s="32" t="str">
        <f t="shared" si="29"/>
        <v/>
      </c>
      <c r="U49" s="51" t="str">
        <f t="shared" si="30"/>
        <v/>
      </c>
      <c r="V49" s="55" t="str">
        <f t="shared" si="4"/>
        <v/>
      </c>
      <c r="AE49" t="e">
        <f t="shared" si="5"/>
        <v>#N/A</v>
      </c>
      <c r="AF49" t="e">
        <f t="shared" si="6"/>
        <v>#N/A</v>
      </c>
      <c r="AG49" s="3" t="str">
        <f t="shared" si="7"/>
        <v/>
      </c>
      <c r="AH49" s="3" t="str">
        <f t="shared" si="8"/>
        <v/>
      </c>
      <c r="AI49" s="3" t="str">
        <f t="shared" si="9"/>
        <v/>
      </c>
      <c r="AJ49" s="3" t="str">
        <f t="shared" si="10"/>
        <v/>
      </c>
      <c r="AK49" s="3" t="str">
        <f t="shared" si="11"/>
        <v/>
      </c>
      <c r="AL49" s="3" t="str">
        <f t="shared" si="12"/>
        <v/>
      </c>
      <c r="AM49" s="3" t="str">
        <f t="shared" si="13"/>
        <v/>
      </c>
      <c r="AN49" s="3" t="str">
        <f t="shared" si="14"/>
        <v/>
      </c>
      <c r="AO49" s="3" t="str">
        <f t="shared" si="15"/>
        <v/>
      </c>
      <c r="AQ49" t="e">
        <f>VLOOKUP($I49,PSMListe,'PSM Liste'!P$4,FALSE)</f>
        <v>#N/A</v>
      </c>
      <c r="AR49" t="e">
        <f>VLOOKUP($I49,PSMListe,'PSM Liste'!Q$4,FALSE)</f>
        <v>#N/A</v>
      </c>
      <c r="AS49" t="e">
        <f>VLOOKUP($I49,PSMListe,'PSM Liste'!R$4,FALSE)</f>
        <v>#N/A</v>
      </c>
      <c r="AT49" t="e">
        <f>VLOOKUP($I49,PSMListe,'PSM Liste'!S$4,FALSE)</f>
        <v>#N/A</v>
      </c>
      <c r="AU49" t="e">
        <f>VLOOKUP($I49,PSMListe,'PSM Liste'!T$4,FALSE)</f>
        <v>#N/A</v>
      </c>
      <c r="AV49" t="e">
        <f>VLOOKUP($I49,PSMListe,'PSM Liste'!U$4,FALSE)</f>
        <v>#N/A</v>
      </c>
      <c r="AW49" t="e">
        <f>VLOOKUP($I49,PSMListe,'PSM Liste'!V$4,FALSE)</f>
        <v>#N/A</v>
      </c>
      <c r="AX49" t="e">
        <f>VLOOKUP($I49,PSMListe,'PSM Liste'!W$4,FALSE)</f>
        <v>#N/A</v>
      </c>
      <c r="AY49" t="e">
        <f>VLOOKUP($I49,PSMListe,'PSM Liste'!X$4,FALSE)</f>
        <v>#N/A</v>
      </c>
      <c r="AZ49" t="e">
        <f>VLOOKUP($I49,PSMListe,'PSM Liste'!Y$4,FALSE)</f>
        <v>#N/A</v>
      </c>
      <c r="BA49" t="e">
        <f t="shared" si="31"/>
        <v>#N/A</v>
      </c>
      <c r="BB49" t="e">
        <f t="shared" si="32"/>
        <v>#N/A</v>
      </c>
      <c r="BC49" t="e">
        <f t="shared" si="18"/>
        <v>#N/A</v>
      </c>
      <c r="BG49" s="78" t="str">
        <f t="shared" si="19"/>
        <v/>
      </c>
      <c r="BH49" s="18" t="str">
        <f t="shared" si="20"/>
        <v/>
      </c>
      <c r="BI49" s="18" t="str">
        <f t="shared" si="33"/>
        <v/>
      </c>
      <c r="BJ49" s="79" t="str">
        <f t="shared" si="21"/>
        <v/>
      </c>
    </row>
    <row r="50" spans="1:62" ht="23.45" customHeight="1" x14ac:dyDescent="0.25">
      <c r="A50" s="159"/>
      <c r="B50" s="161"/>
      <c r="C50" s="152" t="str">
        <f t="shared" ref="C50" si="96">IF(B48="","",B48)</f>
        <v/>
      </c>
      <c r="D50" s="163"/>
      <c r="E50" s="6">
        <f t="shared" ref="E50" si="97">D48</f>
        <v>0</v>
      </c>
      <c r="F50" s="169"/>
      <c r="G50" s="170"/>
      <c r="H50" s="171"/>
      <c r="I50" s="95"/>
      <c r="J50" s="94" t="str">
        <f t="shared" si="1"/>
        <v/>
      </c>
      <c r="K50" s="14" t="e">
        <f t="shared" si="2"/>
        <v>#N/A</v>
      </c>
      <c r="L50" s="13" t="str">
        <f>IF(I50="","",VLOOKUP(I50,PSMListe,'PSM Liste'!$T$4,FALSE))</f>
        <v/>
      </c>
      <c r="M50" s="32" t="str">
        <f t="shared" si="22"/>
        <v/>
      </c>
      <c r="N50" s="32" t="str">
        <f t="shared" si="23"/>
        <v/>
      </c>
      <c r="O50" s="32" t="str">
        <f t="shared" si="24"/>
        <v/>
      </c>
      <c r="P50" s="32" t="str">
        <f t="shared" si="25"/>
        <v/>
      </c>
      <c r="Q50" s="32" t="str">
        <f t="shared" si="26"/>
        <v/>
      </c>
      <c r="R50" s="32" t="str">
        <f t="shared" si="27"/>
        <v/>
      </c>
      <c r="S50" s="32" t="str">
        <f t="shared" si="28"/>
        <v/>
      </c>
      <c r="T50" s="32" t="str">
        <f t="shared" si="29"/>
        <v/>
      </c>
      <c r="U50" s="51" t="str">
        <f t="shared" si="30"/>
        <v/>
      </c>
      <c r="V50" s="55" t="str">
        <f t="shared" si="4"/>
        <v/>
      </c>
      <c r="AE50" t="e">
        <f t="shared" si="5"/>
        <v>#N/A</v>
      </c>
      <c r="AF50" t="e">
        <f t="shared" si="6"/>
        <v>#N/A</v>
      </c>
      <c r="AG50" s="3" t="str">
        <f t="shared" si="7"/>
        <v/>
      </c>
      <c r="AH50" s="3" t="str">
        <f t="shared" si="8"/>
        <v/>
      </c>
      <c r="AI50" s="3" t="str">
        <f t="shared" si="9"/>
        <v/>
      </c>
      <c r="AJ50" s="3" t="str">
        <f t="shared" si="10"/>
        <v/>
      </c>
      <c r="AK50" s="3" t="str">
        <f t="shared" si="11"/>
        <v/>
      </c>
      <c r="AL50" s="3" t="str">
        <f t="shared" si="12"/>
        <v/>
      </c>
      <c r="AM50" s="3" t="str">
        <f t="shared" si="13"/>
        <v/>
      </c>
      <c r="AN50" s="3" t="str">
        <f t="shared" si="14"/>
        <v/>
      </c>
      <c r="AO50" s="3" t="str">
        <f t="shared" si="15"/>
        <v/>
      </c>
      <c r="AQ50" t="e">
        <f>VLOOKUP($I50,PSMListe,'PSM Liste'!P$4,FALSE)</f>
        <v>#N/A</v>
      </c>
      <c r="AR50" t="e">
        <f>VLOOKUP($I50,PSMListe,'PSM Liste'!Q$4,FALSE)</f>
        <v>#N/A</v>
      </c>
      <c r="AS50" t="e">
        <f>VLOOKUP($I50,PSMListe,'PSM Liste'!R$4,FALSE)</f>
        <v>#N/A</v>
      </c>
      <c r="AT50" t="e">
        <f>VLOOKUP($I50,PSMListe,'PSM Liste'!S$4,FALSE)</f>
        <v>#N/A</v>
      </c>
      <c r="AU50" t="e">
        <f>VLOOKUP($I50,PSMListe,'PSM Liste'!T$4,FALSE)</f>
        <v>#N/A</v>
      </c>
      <c r="AV50" t="e">
        <f>VLOOKUP($I50,PSMListe,'PSM Liste'!U$4,FALSE)</f>
        <v>#N/A</v>
      </c>
      <c r="AW50" t="e">
        <f>VLOOKUP($I50,PSMListe,'PSM Liste'!V$4,FALSE)</f>
        <v>#N/A</v>
      </c>
      <c r="AX50" t="e">
        <f>VLOOKUP($I50,PSMListe,'PSM Liste'!W$4,FALSE)</f>
        <v>#N/A</v>
      </c>
      <c r="AY50" t="e">
        <f>VLOOKUP($I50,PSMListe,'PSM Liste'!X$4,FALSE)</f>
        <v>#N/A</v>
      </c>
      <c r="AZ50" t="e">
        <f>VLOOKUP($I50,PSMListe,'PSM Liste'!Y$4,FALSE)</f>
        <v>#N/A</v>
      </c>
      <c r="BA50" t="e">
        <f t="shared" si="31"/>
        <v>#N/A</v>
      </c>
      <c r="BB50" t="e">
        <f t="shared" si="32"/>
        <v>#N/A</v>
      </c>
      <c r="BC50" t="e">
        <f t="shared" si="18"/>
        <v>#N/A</v>
      </c>
      <c r="BG50" s="78" t="str">
        <f t="shared" si="19"/>
        <v/>
      </c>
      <c r="BH50" s="18" t="str">
        <f t="shared" si="20"/>
        <v/>
      </c>
      <c r="BI50" s="18" t="str">
        <f t="shared" si="33"/>
        <v/>
      </c>
      <c r="BJ50" s="79" t="str">
        <f t="shared" si="21"/>
        <v/>
      </c>
    </row>
    <row r="51" spans="1:62" ht="23.45" customHeight="1" thickBot="1" x14ac:dyDescent="0.3">
      <c r="A51" s="160"/>
      <c r="B51" s="162"/>
      <c r="C51" s="152" t="str">
        <f t="shared" ref="C51" si="98">IF(B48="","",B48)</f>
        <v/>
      </c>
      <c r="D51" s="164"/>
      <c r="E51" s="7">
        <f t="shared" ref="E51" si="99">D48</f>
        <v>0</v>
      </c>
      <c r="F51" s="7" t="s">
        <v>41</v>
      </c>
      <c r="G51" s="7">
        <v>85</v>
      </c>
      <c r="H51" s="57"/>
      <c r="I51" s="96"/>
      <c r="J51" s="97" t="str">
        <f t="shared" si="1"/>
        <v/>
      </c>
      <c r="K51" s="16" t="e">
        <f t="shared" si="2"/>
        <v>#N/A</v>
      </c>
      <c r="L51" s="15" t="str">
        <f>IF(I51="","",VLOOKUP(I51,PSMListe,'PSM Liste'!$T$4,FALSE))</f>
        <v/>
      </c>
      <c r="M51" s="33" t="str">
        <f t="shared" si="22"/>
        <v/>
      </c>
      <c r="N51" s="33" t="str">
        <f t="shared" si="23"/>
        <v/>
      </c>
      <c r="O51" s="33" t="str">
        <f t="shared" si="24"/>
        <v/>
      </c>
      <c r="P51" s="33" t="str">
        <f t="shared" si="25"/>
        <v/>
      </c>
      <c r="Q51" s="33" t="str">
        <f t="shared" si="26"/>
        <v/>
      </c>
      <c r="R51" s="33" t="str">
        <f t="shared" si="27"/>
        <v/>
      </c>
      <c r="S51" s="33" t="str">
        <f t="shared" si="28"/>
        <v/>
      </c>
      <c r="T51" s="33" t="str">
        <f t="shared" si="29"/>
        <v/>
      </c>
      <c r="U51" s="52" t="str">
        <f t="shared" si="30"/>
        <v/>
      </c>
      <c r="V51" s="56" t="str">
        <f t="shared" si="4"/>
        <v/>
      </c>
      <c r="AE51" t="e">
        <f t="shared" si="5"/>
        <v>#N/A</v>
      </c>
      <c r="AF51" t="e">
        <f t="shared" si="6"/>
        <v>#N/A</v>
      </c>
      <c r="AG51" s="3" t="str">
        <f t="shared" si="7"/>
        <v/>
      </c>
      <c r="AH51" s="3" t="str">
        <f t="shared" si="8"/>
        <v/>
      </c>
      <c r="AI51" s="3" t="str">
        <f t="shared" si="9"/>
        <v/>
      </c>
      <c r="AJ51" s="3" t="str">
        <f t="shared" si="10"/>
        <v/>
      </c>
      <c r="AK51" s="3" t="str">
        <f t="shared" si="11"/>
        <v/>
      </c>
      <c r="AL51" s="3" t="str">
        <f t="shared" si="12"/>
        <v/>
      </c>
      <c r="AM51" s="3" t="str">
        <f t="shared" si="13"/>
        <v/>
      </c>
      <c r="AN51" s="3" t="str">
        <f t="shared" si="14"/>
        <v/>
      </c>
      <c r="AO51" s="3" t="str">
        <f t="shared" si="15"/>
        <v/>
      </c>
      <c r="AQ51" t="e">
        <f>VLOOKUP($I51,PSMListe,'PSM Liste'!P$4,FALSE)</f>
        <v>#N/A</v>
      </c>
      <c r="AR51" t="e">
        <f>VLOOKUP($I51,PSMListe,'PSM Liste'!Q$4,FALSE)</f>
        <v>#N/A</v>
      </c>
      <c r="AS51" t="e">
        <f>VLOOKUP($I51,PSMListe,'PSM Liste'!R$4,FALSE)</f>
        <v>#N/A</v>
      </c>
      <c r="AT51" t="e">
        <f>VLOOKUP($I51,PSMListe,'PSM Liste'!S$4,FALSE)</f>
        <v>#N/A</v>
      </c>
      <c r="AU51" t="e">
        <f>VLOOKUP($I51,PSMListe,'PSM Liste'!T$4,FALSE)</f>
        <v>#N/A</v>
      </c>
      <c r="AV51" t="e">
        <f>VLOOKUP($I51,PSMListe,'PSM Liste'!U$4,FALSE)</f>
        <v>#N/A</v>
      </c>
      <c r="AW51" t="e">
        <f>VLOOKUP($I51,PSMListe,'PSM Liste'!V$4,FALSE)</f>
        <v>#N/A</v>
      </c>
      <c r="AX51" t="e">
        <f>VLOOKUP($I51,PSMListe,'PSM Liste'!W$4,FALSE)</f>
        <v>#N/A</v>
      </c>
      <c r="AY51" t="e">
        <f>VLOOKUP($I51,PSMListe,'PSM Liste'!X$4,FALSE)</f>
        <v>#N/A</v>
      </c>
      <c r="AZ51" t="e">
        <f>VLOOKUP($I51,PSMListe,'PSM Liste'!Y$4,FALSE)</f>
        <v>#N/A</v>
      </c>
      <c r="BA51" t="e">
        <f t="shared" si="31"/>
        <v>#N/A</v>
      </c>
      <c r="BB51" t="e">
        <f t="shared" si="32"/>
        <v>#N/A</v>
      </c>
      <c r="BC51" t="e">
        <f t="shared" si="18"/>
        <v>#N/A</v>
      </c>
      <c r="BG51" s="78" t="str">
        <f t="shared" si="19"/>
        <v/>
      </c>
      <c r="BH51" s="18" t="str">
        <f t="shared" si="20"/>
        <v/>
      </c>
      <c r="BI51" s="18" t="str">
        <f t="shared" si="33"/>
        <v/>
      </c>
      <c r="BJ51" s="79" t="str">
        <f t="shared" si="21"/>
        <v/>
      </c>
    </row>
    <row r="52" spans="1:62" ht="23.45" customHeight="1" x14ac:dyDescent="0.25">
      <c r="A52" s="166"/>
      <c r="B52" s="167"/>
      <c r="C52" s="152" t="str">
        <f t="shared" ref="C52" si="100">IF(B52="","",B52)</f>
        <v/>
      </c>
      <c r="D52" s="168"/>
      <c r="E52" s="8">
        <f t="shared" ref="E52" si="101">D52</f>
        <v>0</v>
      </c>
      <c r="F52" s="176" t="s">
        <v>82</v>
      </c>
      <c r="G52" s="177"/>
      <c r="H52" s="178"/>
      <c r="I52" s="95"/>
      <c r="J52" s="98" t="str">
        <f t="shared" si="1"/>
        <v/>
      </c>
      <c r="K52" s="12" t="e">
        <f t="shared" si="2"/>
        <v>#N/A</v>
      </c>
      <c r="L52" s="11" t="str">
        <f>IF(I52="","",VLOOKUP(I52,PSMListe,'PSM Liste'!$T$4,FALSE))</f>
        <v/>
      </c>
      <c r="M52" s="31" t="str">
        <f t="shared" si="22"/>
        <v/>
      </c>
      <c r="N52" s="31" t="str">
        <f t="shared" si="23"/>
        <v/>
      </c>
      <c r="O52" s="31" t="str">
        <f t="shared" si="24"/>
        <v/>
      </c>
      <c r="P52" s="31" t="str">
        <f t="shared" si="25"/>
        <v/>
      </c>
      <c r="Q52" s="31" t="str">
        <f t="shared" si="26"/>
        <v/>
      </c>
      <c r="R52" s="31" t="str">
        <f t="shared" si="27"/>
        <v/>
      </c>
      <c r="S52" s="31" t="str">
        <f t="shared" si="28"/>
        <v/>
      </c>
      <c r="T52" s="31" t="str">
        <f t="shared" si="29"/>
        <v/>
      </c>
      <c r="U52" s="50" t="str">
        <f t="shared" si="30"/>
        <v/>
      </c>
      <c r="V52" s="54" t="str">
        <f t="shared" si="4"/>
        <v/>
      </c>
      <c r="AE52" t="e">
        <f t="shared" si="5"/>
        <v>#N/A</v>
      </c>
      <c r="AF52" t="e">
        <f t="shared" si="6"/>
        <v>#N/A</v>
      </c>
      <c r="AG52" s="3" t="str">
        <f t="shared" si="7"/>
        <v/>
      </c>
      <c r="AH52" s="3" t="str">
        <f t="shared" si="8"/>
        <v/>
      </c>
      <c r="AI52" s="3" t="str">
        <f t="shared" si="9"/>
        <v/>
      </c>
      <c r="AJ52" s="3" t="str">
        <f t="shared" si="10"/>
        <v/>
      </c>
      <c r="AK52" s="3" t="str">
        <f t="shared" si="11"/>
        <v/>
      </c>
      <c r="AL52" s="3" t="str">
        <f t="shared" si="12"/>
        <v/>
      </c>
      <c r="AM52" s="3" t="str">
        <f t="shared" si="13"/>
        <v/>
      </c>
      <c r="AN52" s="3" t="str">
        <f t="shared" si="14"/>
        <v/>
      </c>
      <c r="AO52" s="3" t="str">
        <f t="shared" si="15"/>
        <v/>
      </c>
      <c r="AQ52" t="e">
        <f>VLOOKUP($I52,PSMListe,'PSM Liste'!P$4,FALSE)</f>
        <v>#N/A</v>
      </c>
      <c r="AR52" t="e">
        <f>VLOOKUP($I52,PSMListe,'PSM Liste'!Q$4,FALSE)</f>
        <v>#N/A</v>
      </c>
      <c r="AS52" t="e">
        <f>VLOOKUP($I52,PSMListe,'PSM Liste'!R$4,FALSE)</f>
        <v>#N/A</v>
      </c>
      <c r="AT52" t="e">
        <f>VLOOKUP($I52,PSMListe,'PSM Liste'!S$4,FALSE)</f>
        <v>#N/A</v>
      </c>
      <c r="AU52" t="e">
        <f>VLOOKUP($I52,PSMListe,'PSM Liste'!T$4,FALSE)</f>
        <v>#N/A</v>
      </c>
      <c r="AV52" t="e">
        <f>VLOOKUP($I52,PSMListe,'PSM Liste'!U$4,FALSE)</f>
        <v>#N/A</v>
      </c>
      <c r="AW52" t="e">
        <f>VLOOKUP($I52,PSMListe,'PSM Liste'!V$4,FALSE)</f>
        <v>#N/A</v>
      </c>
      <c r="AX52" t="e">
        <f>VLOOKUP($I52,PSMListe,'PSM Liste'!W$4,FALSE)</f>
        <v>#N/A</v>
      </c>
      <c r="AY52" t="e">
        <f>VLOOKUP($I52,PSMListe,'PSM Liste'!X$4,FALSE)</f>
        <v>#N/A</v>
      </c>
      <c r="AZ52" t="e">
        <f>VLOOKUP($I52,PSMListe,'PSM Liste'!Y$4,FALSE)</f>
        <v>#N/A</v>
      </c>
      <c r="BA52" t="e">
        <f t="shared" si="31"/>
        <v>#N/A</v>
      </c>
      <c r="BB52" t="e">
        <f t="shared" si="32"/>
        <v>#N/A</v>
      </c>
      <c r="BC52" t="e">
        <f t="shared" si="18"/>
        <v>#N/A</v>
      </c>
      <c r="BG52" s="78" t="str">
        <f t="shared" si="19"/>
        <v/>
      </c>
      <c r="BH52" s="18" t="str">
        <f t="shared" si="20"/>
        <v/>
      </c>
      <c r="BI52" s="18" t="str">
        <f t="shared" si="33"/>
        <v/>
      </c>
      <c r="BJ52" s="79" t="str">
        <f t="shared" si="21"/>
        <v/>
      </c>
    </row>
    <row r="53" spans="1:62" ht="23.45" customHeight="1" x14ac:dyDescent="0.25">
      <c r="A53" s="159"/>
      <c r="B53" s="161"/>
      <c r="C53" s="152" t="str">
        <f t="shared" ref="C53" si="102">IF(B52="","",B52)</f>
        <v/>
      </c>
      <c r="D53" s="163"/>
      <c r="E53" s="6">
        <f t="shared" ref="E53" si="103">D52</f>
        <v>0</v>
      </c>
      <c r="F53" s="169"/>
      <c r="G53" s="170"/>
      <c r="H53" s="171"/>
      <c r="I53" s="95"/>
      <c r="J53" s="94" t="str">
        <f t="shared" si="1"/>
        <v/>
      </c>
      <c r="K53" s="14" t="e">
        <f>IF(AV53&gt;0,BB53,IF(C53&lt;=61,AX53,(IF(AND(C53&gt;61,C53&lt;=71),AY53,(IF(C53&gt;71,AZ53,"Fehler"))))))</f>
        <v>#N/A</v>
      </c>
      <c r="L53" s="13" t="str">
        <f>IF(I53="","",VLOOKUP(I53,PSMListe,'PSM Liste'!$T$4,FALSE))</f>
        <v/>
      </c>
      <c r="M53" s="32" t="str">
        <f t="shared" si="22"/>
        <v/>
      </c>
      <c r="N53" s="32" t="str">
        <f t="shared" si="23"/>
        <v/>
      </c>
      <c r="O53" s="32" t="str">
        <f t="shared" si="24"/>
        <v/>
      </c>
      <c r="P53" s="32" t="str">
        <f t="shared" si="25"/>
        <v/>
      </c>
      <c r="Q53" s="32" t="str">
        <f t="shared" si="26"/>
        <v/>
      </c>
      <c r="R53" s="32" t="str">
        <f t="shared" si="27"/>
        <v/>
      </c>
      <c r="S53" s="32" t="str">
        <f t="shared" si="28"/>
        <v/>
      </c>
      <c r="T53" s="32" t="str">
        <f t="shared" si="29"/>
        <v/>
      </c>
      <c r="U53" s="51" t="str">
        <f t="shared" si="30"/>
        <v/>
      </c>
      <c r="V53" s="55" t="str">
        <f t="shared" si="4"/>
        <v/>
      </c>
      <c r="AE53" t="e">
        <f t="shared" si="5"/>
        <v>#N/A</v>
      </c>
      <c r="AF53" t="e">
        <f t="shared" si="6"/>
        <v>#N/A</v>
      </c>
      <c r="AG53" s="3" t="str">
        <f t="shared" si="7"/>
        <v/>
      </c>
      <c r="AH53" s="3" t="str">
        <f t="shared" si="8"/>
        <v/>
      </c>
      <c r="AI53" s="3" t="str">
        <f t="shared" si="9"/>
        <v/>
      </c>
      <c r="AJ53" s="3" t="str">
        <f t="shared" si="10"/>
        <v/>
      </c>
      <c r="AK53" s="3" t="str">
        <f t="shared" si="11"/>
        <v/>
      </c>
      <c r="AL53" s="3" t="str">
        <f t="shared" si="12"/>
        <v/>
      </c>
      <c r="AM53" s="3" t="str">
        <f t="shared" si="13"/>
        <v/>
      </c>
      <c r="AN53" s="3" t="str">
        <f t="shared" si="14"/>
        <v/>
      </c>
      <c r="AO53" s="3" t="str">
        <f t="shared" si="15"/>
        <v/>
      </c>
      <c r="AQ53" t="e">
        <f>VLOOKUP($I53,PSMListe,'PSM Liste'!P$4,FALSE)</f>
        <v>#N/A</v>
      </c>
      <c r="AR53" t="e">
        <f>VLOOKUP($I53,PSMListe,'PSM Liste'!Q$4,FALSE)</f>
        <v>#N/A</v>
      </c>
      <c r="AS53" t="e">
        <f>VLOOKUP($I53,PSMListe,'PSM Liste'!R$4,FALSE)</f>
        <v>#N/A</v>
      </c>
      <c r="AT53" t="e">
        <f>VLOOKUP($I53,PSMListe,'PSM Liste'!S$4,FALSE)</f>
        <v>#N/A</v>
      </c>
      <c r="AU53" t="e">
        <f>VLOOKUP($I53,PSMListe,'PSM Liste'!T$4,FALSE)</f>
        <v>#N/A</v>
      </c>
      <c r="AV53" t="e">
        <f>VLOOKUP($I53,PSMListe,'PSM Liste'!U$4,FALSE)</f>
        <v>#N/A</v>
      </c>
      <c r="AW53" t="e">
        <f>VLOOKUP($I53,PSMListe,'PSM Liste'!V$4,FALSE)</f>
        <v>#N/A</v>
      </c>
      <c r="AX53" t="e">
        <f>VLOOKUP($I53,PSMListe,'PSM Liste'!W$4,FALSE)</f>
        <v>#N/A</v>
      </c>
      <c r="AY53" t="e">
        <f>VLOOKUP($I53,PSMListe,'PSM Liste'!X$4,FALSE)</f>
        <v>#N/A</v>
      </c>
      <c r="AZ53" t="e">
        <f>VLOOKUP($I53,PSMListe,'PSM Liste'!Y$4,FALSE)</f>
        <v>#N/A</v>
      </c>
      <c r="BA53" t="e">
        <f t="shared" si="31"/>
        <v>#N/A</v>
      </c>
      <c r="BB53" t="e">
        <f t="shared" si="32"/>
        <v>#N/A</v>
      </c>
      <c r="BC53" t="e">
        <f t="shared" si="18"/>
        <v>#N/A</v>
      </c>
      <c r="BG53" s="78" t="str">
        <f t="shared" si="19"/>
        <v/>
      </c>
      <c r="BH53" s="18" t="str">
        <f t="shared" si="20"/>
        <v/>
      </c>
      <c r="BI53" s="18" t="str">
        <f t="shared" si="33"/>
        <v/>
      </c>
      <c r="BJ53" s="79" t="str">
        <f t="shared" si="21"/>
        <v/>
      </c>
    </row>
    <row r="54" spans="1:62" ht="23.45" customHeight="1" x14ac:dyDescent="0.25">
      <c r="A54" s="159"/>
      <c r="B54" s="161"/>
      <c r="C54" s="152" t="str">
        <f t="shared" ref="C54" si="104">IF(B52="","",B52)</f>
        <v/>
      </c>
      <c r="D54" s="163"/>
      <c r="E54" s="6">
        <f t="shared" ref="E54" si="105">D52</f>
        <v>0</v>
      </c>
      <c r="F54" s="169"/>
      <c r="G54" s="170"/>
      <c r="H54" s="171"/>
      <c r="I54" s="95"/>
      <c r="J54" s="94" t="str">
        <f t="shared" si="1"/>
        <v/>
      </c>
      <c r="K54" s="14" t="e">
        <f t="shared" si="2"/>
        <v>#N/A</v>
      </c>
      <c r="L54" s="13" t="str">
        <f>IF(I54="","",VLOOKUP(I54,PSMListe,'PSM Liste'!$T$4,FALSE))</f>
        <v/>
      </c>
      <c r="M54" s="32" t="str">
        <f t="shared" si="22"/>
        <v/>
      </c>
      <c r="N54" s="32" t="str">
        <f t="shared" si="23"/>
        <v/>
      </c>
      <c r="O54" s="32" t="str">
        <f t="shared" si="24"/>
        <v/>
      </c>
      <c r="P54" s="32" t="str">
        <f t="shared" si="25"/>
        <v/>
      </c>
      <c r="Q54" s="32" t="str">
        <f t="shared" si="26"/>
        <v/>
      </c>
      <c r="R54" s="32" t="str">
        <f t="shared" si="27"/>
        <v/>
      </c>
      <c r="S54" s="32" t="str">
        <f t="shared" si="28"/>
        <v/>
      </c>
      <c r="T54" s="32" t="str">
        <f t="shared" si="29"/>
        <v/>
      </c>
      <c r="U54" s="51" t="str">
        <f t="shared" si="30"/>
        <v/>
      </c>
      <c r="V54" s="55" t="str">
        <f t="shared" si="4"/>
        <v/>
      </c>
      <c r="AE54" t="e">
        <f t="shared" si="5"/>
        <v>#N/A</v>
      </c>
      <c r="AF54" t="e">
        <f t="shared" si="6"/>
        <v>#N/A</v>
      </c>
      <c r="AG54" s="3" t="str">
        <f t="shared" si="7"/>
        <v/>
      </c>
      <c r="AH54" s="3" t="str">
        <f t="shared" si="8"/>
        <v/>
      </c>
      <c r="AI54" s="3" t="str">
        <f t="shared" si="9"/>
        <v/>
      </c>
      <c r="AJ54" s="3" t="str">
        <f t="shared" si="10"/>
        <v/>
      </c>
      <c r="AK54" s="3" t="str">
        <f t="shared" si="11"/>
        <v/>
      </c>
      <c r="AL54" s="3" t="str">
        <f t="shared" si="12"/>
        <v/>
      </c>
      <c r="AM54" s="3" t="str">
        <f t="shared" si="13"/>
        <v/>
      </c>
      <c r="AN54" s="3" t="str">
        <f t="shared" si="14"/>
        <v/>
      </c>
      <c r="AO54" s="3" t="str">
        <f t="shared" si="15"/>
        <v/>
      </c>
      <c r="AQ54" t="e">
        <f>VLOOKUP($I54,PSMListe,'PSM Liste'!P$4,FALSE)</f>
        <v>#N/A</v>
      </c>
      <c r="AR54" t="e">
        <f>VLOOKUP($I54,PSMListe,'PSM Liste'!Q$4,FALSE)</f>
        <v>#N/A</v>
      </c>
      <c r="AS54" t="e">
        <f>VLOOKUP($I54,PSMListe,'PSM Liste'!R$4,FALSE)</f>
        <v>#N/A</v>
      </c>
      <c r="AT54" t="e">
        <f>VLOOKUP($I54,PSMListe,'PSM Liste'!S$4,FALSE)</f>
        <v>#N/A</v>
      </c>
      <c r="AU54" t="e">
        <f>VLOOKUP($I54,PSMListe,'PSM Liste'!T$4,FALSE)</f>
        <v>#N/A</v>
      </c>
      <c r="AV54" t="e">
        <f>VLOOKUP($I54,PSMListe,'PSM Liste'!U$4,FALSE)</f>
        <v>#N/A</v>
      </c>
      <c r="AW54" t="e">
        <f>VLOOKUP($I54,PSMListe,'PSM Liste'!V$4,FALSE)</f>
        <v>#N/A</v>
      </c>
      <c r="AX54" t="e">
        <f>VLOOKUP($I54,PSMListe,'PSM Liste'!W$4,FALSE)</f>
        <v>#N/A</v>
      </c>
      <c r="AY54" t="e">
        <f>VLOOKUP($I54,PSMListe,'PSM Liste'!X$4,FALSE)</f>
        <v>#N/A</v>
      </c>
      <c r="AZ54" t="e">
        <f>VLOOKUP($I54,PSMListe,'PSM Liste'!Y$4,FALSE)</f>
        <v>#N/A</v>
      </c>
      <c r="BA54" t="e">
        <f t="shared" si="31"/>
        <v>#N/A</v>
      </c>
      <c r="BB54" t="e">
        <f t="shared" si="32"/>
        <v>#N/A</v>
      </c>
      <c r="BC54" t="e">
        <f t="shared" si="18"/>
        <v>#N/A</v>
      </c>
      <c r="BG54" s="78" t="str">
        <f t="shared" si="19"/>
        <v/>
      </c>
      <c r="BH54" s="18" t="str">
        <f t="shared" si="20"/>
        <v/>
      </c>
      <c r="BI54" s="18" t="str">
        <f t="shared" si="33"/>
        <v/>
      </c>
      <c r="BJ54" s="79" t="str">
        <f t="shared" si="21"/>
        <v/>
      </c>
    </row>
    <row r="55" spans="1:62" ht="23.45" customHeight="1" thickBot="1" x14ac:dyDescent="0.3">
      <c r="A55" s="160"/>
      <c r="B55" s="162"/>
      <c r="C55" s="152" t="str">
        <f t="shared" ref="C55" si="106">IF(B52="","",B52)</f>
        <v/>
      </c>
      <c r="D55" s="164"/>
      <c r="E55" s="7">
        <f t="shared" ref="E55" si="107">D52</f>
        <v>0</v>
      </c>
      <c r="F55" s="7" t="s">
        <v>41</v>
      </c>
      <c r="G55" s="7">
        <v>85</v>
      </c>
      <c r="H55" s="57">
        <v>89</v>
      </c>
      <c r="I55" s="96"/>
      <c r="J55" s="97" t="str">
        <f t="shared" si="1"/>
        <v/>
      </c>
      <c r="K55" s="16" t="e">
        <f t="shared" si="2"/>
        <v>#N/A</v>
      </c>
      <c r="L55" s="15" t="str">
        <f>IF(I55="","",VLOOKUP(I55,PSMListe,'PSM Liste'!$T$4,FALSE))</f>
        <v/>
      </c>
      <c r="M55" s="33" t="str">
        <f t="shared" si="22"/>
        <v/>
      </c>
      <c r="N55" s="33" t="str">
        <f t="shared" si="23"/>
        <v/>
      </c>
      <c r="O55" s="33" t="str">
        <f t="shared" si="24"/>
        <v/>
      </c>
      <c r="P55" s="33" t="str">
        <f t="shared" si="25"/>
        <v/>
      </c>
      <c r="Q55" s="33" t="str">
        <f t="shared" si="26"/>
        <v/>
      </c>
      <c r="R55" s="33" t="str">
        <f t="shared" si="27"/>
        <v/>
      </c>
      <c r="S55" s="33" t="str">
        <f t="shared" si="28"/>
        <v/>
      </c>
      <c r="T55" s="33" t="str">
        <f t="shared" si="29"/>
        <v/>
      </c>
      <c r="U55" s="52" t="str">
        <f t="shared" si="30"/>
        <v/>
      </c>
      <c r="V55" s="56" t="str">
        <f t="shared" si="4"/>
        <v/>
      </c>
      <c r="AE55" t="e">
        <f t="shared" si="5"/>
        <v>#N/A</v>
      </c>
      <c r="AF55" t="e">
        <f t="shared" si="6"/>
        <v>#N/A</v>
      </c>
      <c r="AG55" s="3" t="str">
        <f t="shared" si="7"/>
        <v/>
      </c>
      <c r="AH55" s="3" t="str">
        <f t="shared" si="8"/>
        <v/>
      </c>
      <c r="AI55" s="3" t="str">
        <f t="shared" si="9"/>
        <v/>
      </c>
      <c r="AJ55" s="3" t="str">
        <f t="shared" si="10"/>
        <v/>
      </c>
      <c r="AK55" s="3" t="str">
        <f t="shared" si="11"/>
        <v/>
      </c>
      <c r="AL55" s="3" t="str">
        <f t="shared" si="12"/>
        <v/>
      </c>
      <c r="AM55" s="3" t="str">
        <f t="shared" si="13"/>
        <v/>
      </c>
      <c r="AN55" s="3" t="str">
        <f t="shared" si="14"/>
        <v/>
      </c>
      <c r="AO55" s="3" t="str">
        <f t="shared" si="15"/>
        <v/>
      </c>
      <c r="AQ55" t="e">
        <f>VLOOKUP($I55,PSMListe,'PSM Liste'!P$4,FALSE)</f>
        <v>#N/A</v>
      </c>
      <c r="AR55" t="e">
        <f>VLOOKUP($I55,PSMListe,'PSM Liste'!Q$4,FALSE)</f>
        <v>#N/A</v>
      </c>
      <c r="AS55" t="e">
        <f>VLOOKUP($I55,PSMListe,'PSM Liste'!R$4,FALSE)</f>
        <v>#N/A</v>
      </c>
      <c r="AT55" t="e">
        <f>VLOOKUP($I55,PSMListe,'PSM Liste'!S$4,FALSE)</f>
        <v>#N/A</v>
      </c>
      <c r="AU55" t="e">
        <f>VLOOKUP($I55,PSMListe,'PSM Liste'!T$4,FALSE)</f>
        <v>#N/A</v>
      </c>
      <c r="AV55" t="e">
        <f>VLOOKUP($I55,PSMListe,'PSM Liste'!U$4,FALSE)</f>
        <v>#N/A</v>
      </c>
      <c r="AW55" t="e">
        <f>VLOOKUP($I55,PSMListe,'PSM Liste'!V$4,FALSE)</f>
        <v>#N/A</v>
      </c>
      <c r="AX55" t="e">
        <f>VLOOKUP($I55,PSMListe,'PSM Liste'!W$4,FALSE)</f>
        <v>#N/A</v>
      </c>
      <c r="AY55" t="e">
        <f>VLOOKUP($I55,PSMListe,'PSM Liste'!X$4,FALSE)</f>
        <v>#N/A</v>
      </c>
      <c r="AZ55" t="e">
        <f>VLOOKUP($I55,PSMListe,'PSM Liste'!Y$4,FALSE)</f>
        <v>#N/A</v>
      </c>
      <c r="BA55" t="e">
        <f t="shared" si="31"/>
        <v>#N/A</v>
      </c>
      <c r="BB55" t="e">
        <f t="shared" si="32"/>
        <v>#N/A</v>
      </c>
      <c r="BC55" t="e">
        <f t="shared" si="18"/>
        <v>#N/A</v>
      </c>
      <c r="BG55" s="80" t="str">
        <f t="shared" si="19"/>
        <v/>
      </c>
      <c r="BH55" s="81" t="str">
        <f t="shared" si="20"/>
        <v/>
      </c>
      <c r="BI55" s="81" t="str">
        <f t="shared" si="33"/>
        <v/>
      </c>
      <c r="BJ55" s="82" t="str">
        <f t="shared" si="21"/>
        <v/>
      </c>
    </row>
    <row r="56" spans="1:62" x14ac:dyDescent="0.25">
      <c r="BA56" t="str">
        <f t="shared" si="16"/>
        <v>error</v>
      </c>
      <c r="BB56">
        <f t="shared" ref="BB56:BB57" si="108">IF(BA56&lt;AW56,BA56,AW56)</f>
        <v>0</v>
      </c>
      <c r="BC56" t="str">
        <f t="shared" si="18"/>
        <v/>
      </c>
    </row>
    <row r="57" spans="1:62" x14ac:dyDescent="0.25">
      <c r="BA57" t="str">
        <f t="shared" si="16"/>
        <v>error</v>
      </c>
      <c r="BB57">
        <f t="shared" si="108"/>
        <v>0</v>
      </c>
      <c r="BC57" t="str">
        <f t="shared" si="18"/>
        <v/>
      </c>
    </row>
  </sheetData>
  <sheetProtection algorithmName="SHA-512" hashValue="Sk9Tt7R5HrRTuHAQONdRbDrotkgH4V0zbb16fRK92geqRYpCn+TM2jxGgz66glXljI7YSfrt973QMJzlr+WF5g==" saltValue="PtDiRc7JPwET842xTsyy9w==" spinCount="100000" sheet="1" objects="1" scenarios="1"/>
  <customSheetViews>
    <customSheetView guid="{F96BD340-81CA-44AB-ACA3-590534059005}" scale="115" fitToPage="1" hiddenColumns="1" topLeftCell="W6">
      <selection activeCell="AE16" sqref="AE16"/>
      <colBreaks count="1" manualBreakCount="1">
        <brk id="22" max="1048575" man="1"/>
      </colBreaks>
      <pageMargins left="0.70866141732283472" right="0.70866141732283472" top="0.32" bottom="0.11811023622047245" header="0.31496062992125984" footer="0.2"/>
      <pageSetup paperSize="9" scale="62" orientation="portrait" r:id="rId1"/>
    </customSheetView>
  </customSheetViews>
  <mergeCells count="55">
    <mergeCell ref="F52:H53"/>
    <mergeCell ref="F54:H54"/>
    <mergeCell ref="F40:H41"/>
    <mergeCell ref="F42:H42"/>
    <mergeCell ref="F44:H45"/>
    <mergeCell ref="F46:H46"/>
    <mergeCell ref="F48:H49"/>
    <mergeCell ref="F50:H50"/>
    <mergeCell ref="A52:A55"/>
    <mergeCell ref="B52:B55"/>
    <mergeCell ref="D52:D55"/>
    <mergeCell ref="F38:H38"/>
    <mergeCell ref="F15:H15"/>
    <mergeCell ref="F16:H17"/>
    <mergeCell ref="F20:H21"/>
    <mergeCell ref="F22:H22"/>
    <mergeCell ref="F24:H25"/>
    <mergeCell ref="F26:H26"/>
    <mergeCell ref="F28:H29"/>
    <mergeCell ref="F30:H30"/>
    <mergeCell ref="F32:H33"/>
    <mergeCell ref="F34:H34"/>
    <mergeCell ref="F36:H37"/>
    <mergeCell ref="F18:H18"/>
    <mergeCell ref="A44:A47"/>
    <mergeCell ref="B44:B47"/>
    <mergeCell ref="D44:D47"/>
    <mergeCell ref="A48:A51"/>
    <mergeCell ref="B48:B51"/>
    <mergeCell ref="D48:D51"/>
    <mergeCell ref="A36:A39"/>
    <mergeCell ref="B36:B39"/>
    <mergeCell ref="D36:D39"/>
    <mergeCell ref="A40:A43"/>
    <mergeCell ref="B40:B43"/>
    <mergeCell ref="D40:D43"/>
    <mergeCell ref="A28:A31"/>
    <mergeCell ref="B28:B31"/>
    <mergeCell ref="D28:D31"/>
    <mergeCell ref="A32:A35"/>
    <mergeCell ref="B32:B35"/>
    <mergeCell ref="D32:D35"/>
    <mergeCell ref="A20:A23"/>
    <mergeCell ref="B20:B23"/>
    <mergeCell ref="D20:D23"/>
    <mergeCell ref="A24:A27"/>
    <mergeCell ref="B24:B27"/>
    <mergeCell ref="D24:D27"/>
    <mergeCell ref="I9:J9"/>
    <mergeCell ref="I11:J11"/>
    <mergeCell ref="I12:J12"/>
    <mergeCell ref="A16:A19"/>
    <mergeCell ref="B16:B19"/>
    <mergeCell ref="D16:D19"/>
    <mergeCell ref="A14:U14"/>
  </mergeCells>
  <conditionalFormatting sqref="M16:U55">
    <cfRule type="cellIs" dxfId="130" priority="9" operator="equal">
      <formula>4.1</formula>
    </cfRule>
    <cfRule type="cellIs" dxfId="129" priority="10" operator="equal">
      <formula>3.1</formula>
    </cfRule>
    <cfRule type="cellIs" dxfId="128" priority="11" operator="equal">
      <formula>2.1</formula>
    </cfRule>
    <cfRule type="cellIs" dxfId="127" priority="12" operator="equal">
      <formula>1.1</formula>
    </cfRule>
    <cfRule type="cellIs" dxfId="126" priority="13" operator="equal">
      <formula>0.1</formula>
    </cfRule>
    <cfRule type="cellIs" dxfId="125" priority="14" operator="equal">
      <formula>5.1</formula>
    </cfRule>
    <cfRule type="iconSet" priority="15">
      <iconSet iconSet="5Quarters" showValue="0">
        <cfvo type="percent" val="0"/>
        <cfvo type="num" val="2"/>
        <cfvo type="num" val="3"/>
        <cfvo type="num" val="4"/>
        <cfvo type="num" val="5"/>
      </iconSet>
    </cfRule>
  </conditionalFormatting>
  <conditionalFormatting sqref="M8:M13">
    <cfRule type="cellIs" dxfId="124" priority="2" operator="equal">
      <formula>5.1</formula>
    </cfRule>
    <cfRule type="cellIs" dxfId="123" priority="3" operator="equal">
      <formula>4.1</formula>
    </cfRule>
    <cfRule type="cellIs" dxfId="122" priority="4" operator="equal">
      <formula>3.1</formula>
    </cfRule>
    <cfRule type="cellIs" dxfId="121" priority="5" operator="equal">
      <formula>2.1</formula>
    </cfRule>
    <cfRule type="cellIs" dxfId="120" priority="6" operator="equal">
      <formula>1.1</formula>
    </cfRule>
    <cfRule type="cellIs" dxfId="119" priority="7" operator="equal">
      <formula>0.1</formula>
    </cfRule>
    <cfRule type="iconSet" priority="8">
      <iconSet iconSet="5Quarters" showValue="0">
        <cfvo type="percent" val="0"/>
        <cfvo type="percent" val="20"/>
        <cfvo type="percent" val="40"/>
        <cfvo type="percent" val="60"/>
        <cfvo type="percent" val="80"/>
      </iconSet>
    </cfRule>
  </conditionalFormatting>
  <dataValidations count="1">
    <dataValidation type="list" allowBlank="1" showInputMessage="1" showErrorMessage="1" sqref="I16:I55" xr:uid="{A35ADC8E-5E35-4EE4-93C1-1A66D45C4315}">
      <formula1>INDIRECT("PSMEingabe[Produkt]")</formula1>
    </dataValidation>
  </dataValidations>
  <pageMargins left="0.70866141732283472" right="0.70866141732283472" top="0.32" bottom="0.11811023622047245" header="0.31496062992125984" footer="0.2"/>
  <pageSetup paperSize="9" scale="64" orientation="portrait" r:id="rId2"/>
  <colBreaks count="1" manualBreakCount="1">
    <brk id="22" max="1048575"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BB26A-3938-4BF5-AF02-7C4693FDDD45}">
  <sheetPr codeName="Tabelle10">
    <pageSetUpPr autoPageBreaks="0" fitToPage="1"/>
  </sheetPr>
  <dimension ref="A1:BK55"/>
  <sheetViews>
    <sheetView showGridLines="0" zoomScaleNormal="100" workbookViewId="0"/>
  </sheetViews>
  <sheetFormatPr defaultColWidth="11" defaultRowHeight="14.3" x14ac:dyDescent="0.25"/>
  <cols>
    <col min="2" max="2" width="11.25" customWidth="1"/>
    <col min="3" max="3" width="10.75" hidden="1" customWidth="1"/>
    <col min="5" max="5" width="11.375" hidden="1" customWidth="1"/>
    <col min="6" max="6" width="4.375" customWidth="1"/>
    <col min="7" max="8" width="6.25" customWidth="1"/>
    <col min="9" max="9" width="15" customWidth="1"/>
    <col min="10" max="10" width="12.75" customWidth="1"/>
    <col min="11" max="11" width="6.125" hidden="1" customWidth="1"/>
    <col min="12" max="12" width="13" customWidth="1"/>
    <col min="13" max="14" width="4.25" style="2" customWidth="1"/>
    <col min="15" max="15" width="6.625" style="2" customWidth="1"/>
    <col min="16" max="21" width="4.25" style="2" customWidth="1"/>
    <col min="22" max="22" width="31.25" style="34" hidden="1" customWidth="1"/>
    <col min="23" max="28" width="4.25" style="2" customWidth="1"/>
    <col min="29" max="29" width="4.25" style="2" hidden="1" customWidth="1"/>
    <col min="30" max="30" width="4.75" style="2" hidden="1" customWidth="1"/>
    <col min="31" max="32" width="4.75" hidden="1" customWidth="1"/>
    <col min="33" max="41" width="4.75" style="2" hidden="1" customWidth="1"/>
    <col min="42" max="63" width="4.75" hidden="1" customWidth="1"/>
    <col min="64" max="85" width="0" hidden="1" customWidth="1"/>
  </cols>
  <sheetData>
    <row r="1" spans="1:62" ht="14.95" x14ac:dyDescent="0.25">
      <c r="A1" s="115" t="s">
        <v>83</v>
      </c>
    </row>
    <row r="2" spans="1:62" ht="14.95" x14ac:dyDescent="0.25">
      <c r="A2" t="s">
        <v>77</v>
      </c>
    </row>
    <row r="3" spans="1:62" ht="14.95" x14ac:dyDescent="0.25">
      <c r="A3" t="str">
        <f>Deckblatt!A4</f>
        <v>Auswahl</v>
      </c>
    </row>
    <row r="4" spans="1:62" ht="14.95" x14ac:dyDescent="0.25">
      <c r="A4" t="str">
        <f>Deckblatt!A7</f>
        <v>Tel.:</v>
      </c>
    </row>
    <row r="5" spans="1:62" ht="14.95" x14ac:dyDescent="0.25">
      <c r="A5" t="str">
        <f>Deckblatt!A8</f>
        <v>Mail:</v>
      </c>
    </row>
    <row r="7" spans="1:62" ht="14.95" x14ac:dyDescent="0.25">
      <c r="K7" s="17"/>
      <c r="M7" s="2" t="s">
        <v>41</v>
      </c>
      <c r="N7" s="9" t="s">
        <v>70</v>
      </c>
    </row>
    <row r="8" spans="1:62" ht="14.95" x14ac:dyDescent="0.25">
      <c r="M8" s="35">
        <v>1</v>
      </c>
      <c r="N8" s="119" t="s">
        <v>319</v>
      </c>
      <c r="O8" s="72"/>
      <c r="R8" s="72"/>
      <c r="S8" s="72"/>
      <c r="T8" s="72"/>
      <c r="U8" s="72"/>
      <c r="V8" s="38"/>
    </row>
    <row r="9" spans="1:62" ht="14.95" x14ac:dyDescent="0.25">
      <c r="B9" s="1" t="s">
        <v>22</v>
      </c>
      <c r="C9" s="1"/>
      <c r="D9" s="101"/>
      <c r="H9" s="1" t="s">
        <v>20</v>
      </c>
      <c r="I9" s="157"/>
      <c r="J9" s="157"/>
      <c r="K9" s="17"/>
      <c r="M9" s="35">
        <v>2</v>
      </c>
      <c r="N9" s="37" t="s">
        <v>66</v>
      </c>
      <c r="O9" s="72"/>
      <c r="R9" s="72"/>
      <c r="S9" s="72"/>
      <c r="T9" s="72"/>
      <c r="U9" s="72"/>
      <c r="V9" s="39"/>
    </row>
    <row r="10" spans="1:62" ht="14.95" x14ac:dyDescent="0.25">
      <c r="B10" s="1" t="s">
        <v>23</v>
      </c>
      <c r="C10" s="1"/>
      <c r="D10" s="101"/>
      <c r="H10" s="1"/>
      <c r="I10" s="40"/>
      <c r="J10" s="40"/>
      <c r="M10" s="35">
        <v>3</v>
      </c>
      <c r="N10" s="37" t="s">
        <v>68</v>
      </c>
      <c r="O10" s="72"/>
      <c r="R10" s="72"/>
      <c r="S10" s="72"/>
      <c r="T10" s="72"/>
      <c r="U10" s="72"/>
      <c r="V10" s="38"/>
    </row>
    <row r="11" spans="1:62" x14ac:dyDescent="0.25">
      <c r="B11" s="1" t="s">
        <v>24</v>
      </c>
      <c r="C11" s="1"/>
      <c r="D11" s="101"/>
      <c r="F11" t="s">
        <v>25</v>
      </c>
      <c r="H11" s="1" t="s">
        <v>21</v>
      </c>
      <c r="I11" s="157"/>
      <c r="J11" s="157"/>
      <c r="K11" s="17"/>
      <c r="M11" s="35">
        <v>4</v>
      </c>
      <c r="N11" s="37" t="s">
        <v>67</v>
      </c>
      <c r="O11" s="72"/>
      <c r="R11" s="72"/>
      <c r="S11" s="72"/>
      <c r="T11" s="72"/>
      <c r="U11" s="72"/>
      <c r="V11" s="38"/>
    </row>
    <row r="12" spans="1:62" ht="14.95" x14ac:dyDescent="0.25">
      <c r="B12" s="1" t="s">
        <v>27</v>
      </c>
      <c r="C12" s="1"/>
      <c r="D12" s="101"/>
      <c r="F12" t="s">
        <v>26</v>
      </c>
      <c r="I12" s="157"/>
      <c r="J12" s="157"/>
      <c r="K12" s="19"/>
      <c r="L12" s="18"/>
      <c r="M12" s="35">
        <v>5</v>
      </c>
      <c r="N12" s="37" t="s">
        <v>69</v>
      </c>
      <c r="O12" s="72"/>
      <c r="R12" s="72"/>
      <c r="S12" s="72"/>
      <c r="T12" s="72"/>
      <c r="U12" s="72"/>
      <c r="V12" s="38"/>
    </row>
    <row r="13" spans="1:62" ht="14.95" x14ac:dyDescent="0.25">
      <c r="K13" s="19"/>
      <c r="L13" s="18"/>
      <c r="M13" s="36"/>
      <c r="N13" s="37" t="s">
        <v>71</v>
      </c>
      <c r="O13" s="72"/>
      <c r="R13" s="72"/>
      <c r="S13" s="72"/>
      <c r="T13" s="72"/>
      <c r="U13" s="72"/>
      <c r="V13" s="38"/>
    </row>
    <row r="14" spans="1:62" ht="27.7" customHeight="1" thickBot="1" x14ac:dyDescent="0.3">
      <c r="A14" s="165" t="s">
        <v>349</v>
      </c>
      <c r="B14" s="165"/>
      <c r="C14" s="165"/>
      <c r="D14" s="165"/>
      <c r="E14" s="165"/>
      <c r="F14" s="165"/>
      <c r="G14" s="165"/>
      <c r="H14" s="165"/>
      <c r="I14" s="165"/>
      <c r="J14" s="165"/>
      <c r="K14" s="165"/>
      <c r="L14" s="165"/>
      <c r="M14" s="165"/>
      <c r="N14" s="165"/>
      <c r="O14" s="165"/>
      <c r="P14" s="165"/>
      <c r="Q14" s="165"/>
      <c r="R14" s="165"/>
      <c r="S14" s="165"/>
      <c r="T14" s="165"/>
      <c r="U14" s="165"/>
      <c r="BD14" t="s">
        <v>28</v>
      </c>
    </row>
    <row r="15" spans="1:62" ht="138.1" customHeight="1" thickBot="1" x14ac:dyDescent="0.3">
      <c r="A15" s="10" t="s">
        <v>4</v>
      </c>
      <c r="B15" s="10" t="s">
        <v>39</v>
      </c>
      <c r="C15" s="10"/>
      <c r="D15" s="53" t="s">
        <v>79</v>
      </c>
      <c r="E15" s="10"/>
      <c r="F15" s="173" t="s">
        <v>37</v>
      </c>
      <c r="G15" s="173"/>
      <c r="H15" s="173"/>
      <c r="I15" s="10" t="s">
        <v>5</v>
      </c>
      <c r="J15" s="53" t="s">
        <v>78</v>
      </c>
      <c r="K15" s="10" t="s">
        <v>6</v>
      </c>
      <c r="L15" s="21" t="s">
        <v>7</v>
      </c>
      <c r="M15" s="22" t="str">
        <f>AG15</f>
        <v>Peronospora</v>
      </c>
      <c r="N15" s="22" t="str">
        <f t="shared" ref="N15:S15" si="0">AH15</f>
        <v>Oidium</v>
      </c>
      <c r="O15" s="22" t="str">
        <f t="shared" si="0"/>
        <v>Botrytis</v>
      </c>
      <c r="P15" s="22" t="str">
        <f t="shared" si="0"/>
        <v>Roter Brenner</v>
      </c>
      <c r="Q15" s="22" t="str">
        <f t="shared" si="0"/>
        <v>Phomopsis</v>
      </c>
      <c r="R15" s="22" t="str">
        <f t="shared" si="0"/>
        <v>Schwarzfäule</v>
      </c>
      <c r="S15" s="22" t="str">
        <f t="shared" si="0"/>
        <v>Kräusel- und
Pockenmilbe</v>
      </c>
      <c r="T15" s="22" t="str">
        <f>AN15</f>
        <v>Spinnmilben/
Rote Spinne</v>
      </c>
      <c r="U15" s="22" t="s">
        <v>318</v>
      </c>
      <c r="V15" s="45" t="s">
        <v>50</v>
      </c>
      <c r="W15" s="5"/>
      <c r="X15" s="5"/>
      <c r="Y15" s="5"/>
      <c r="Z15" s="5"/>
      <c r="AA15" s="5"/>
      <c r="AB15" s="5"/>
      <c r="AC15" s="5"/>
      <c r="AD15" s="5"/>
      <c r="AE15" t="s">
        <v>35</v>
      </c>
      <c r="AF15" t="s">
        <v>38</v>
      </c>
      <c r="AG15" s="4" t="str">
        <f>'PSM Liste'!F5</f>
        <v>Peronospora</v>
      </c>
      <c r="AH15" s="4" t="str">
        <f>'PSM Liste'!G5</f>
        <v>Oidium</v>
      </c>
      <c r="AI15" s="4" t="str">
        <f>'PSM Liste'!H5</f>
        <v>Botrytis</v>
      </c>
      <c r="AJ15" s="4" t="str">
        <f>'PSM Liste'!I5</f>
        <v>Roter Brenner</v>
      </c>
      <c r="AK15" s="4" t="str">
        <f>'PSM Liste'!J5</f>
        <v>Phomopsis</v>
      </c>
      <c r="AL15" s="4" t="str">
        <f>'PSM Liste'!K5</f>
        <v>Schwarzfäule</v>
      </c>
      <c r="AM15" s="4" t="str">
        <f>'PSM Liste'!L5</f>
        <v>Kräusel- und
Pockenmilbe</v>
      </c>
      <c r="AN15" s="4" t="str">
        <f>'PSM Liste'!M5</f>
        <v>Spinnmilben/
Rote Spinne</v>
      </c>
      <c r="AO15" s="4" t="str">
        <f>'PSM Liste'!N5</f>
        <v>Abiotischer Stress</v>
      </c>
      <c r="AP15" s="4" t="str">
        <f>'PSM Liste'!O5</f>
        <v>Sonstiges:</v>
      </c>
      <c r="AQ15" s="4" t="str">
        <f>'PSM Liste'!P5</f>
        <v>Wartezeit</v>
      </c>
      <c r="AR15" s="4" t="str">
        <f>'PSM Liste'!Q5</f>
        <v>max. Anwendung</v>
      </c>
      <c r="AS15" s="4" t="str">
        <f>'PSM Liste'!R5</f>
        <v>Anwendung von</v>
      </c>
      <c r="AT15" s="4" t="str">
        <f>'PSM Liste'!S5</f>
        <v>bis</v>
      </c>
      <c r="AU15" s="4" t="str">
        <f>'PSM Liste'!T5</f>
        <v>Einheit</v>
      </c>
      <c r="AV15" s="4" t="str">
        <f>'PSM Liste'!U5</f>
        <v>AWMlkg/10.000m²</v>
      </c>
      <c r="AW15" s="4" t="str">
        <f>'PSM Liste'!V5</f>
        <v>kg/l MAX</v>
      </c>
      <c r="AX15" s="4" t="str">
        <f>'PSM Liste'!W5</f>
        <v>kg/l bis 61</v>
      </c>
      <c r="AY15" s="4" t="str">
        <f>'PSM Liste'!X5</f>
        <v>kg/l bis 71</v>
      </c>
      <c r="AZ15" s="4" t="str">
        <f>'PSM Liste'!Y5</f>
        <v>kg/l ab 71</v>
      </c>
      <c r="BA15" s="69" t="s">
        <v>49</v>
      </c>
      <c r="BB15" s="69" t="s">
        <v>48</v>
      </c>
      <c r="BC15" s="69" t="s">
        <v>44</v>
      </c>
      <c r="BD15" s="4" t="e">
        <f>'PSM Liste'!#REF!</f>
        <v>#REF!</v>
      </c>
      <c r="BE15" s="4" t="e">
        <f>'PSM Liste'!#REF!</f>
        <v>#REF!</v>
      </c>
      <c r="BG15" s="75" t="s">
        <v>5</v>
      </c>
      <c r="BH15" s="76" t="s">
        <v>75</v>
      </c>
      <c r="BI15" s="76" t="s">
        <v>7</v>
      </c>
      <c r="BJ15" s="77" t="s">
        <v>76</v>
      </c>
    </row>
    <row r="16" spans="1:62" ht="23.45" customHeight="1" x14ac:dyDescent="0.25">
      <c r="A16" s="158"/>
      <c r="B16" s="161"/>
      <c r="C16" s="100" t="str">
        <f>IF(B16="","",B16)</f>
        <v/>
      </c>
      <c r="D16" s="163"/>
      <c r="E16" s="72">
        <f>D16</f>
        <v>0</v>
      </c>
      <c r="F16" s="174" t="s">
        <v>40</v>
      </c>
      <c r="G16" s="175"/>
      <c r="H16" s="171"/>
      <c r="I16" s="93"/>
      <c r="J16" s="94" t="str">
        <f t="shared" ref="J16:J55" si="1">_xlfn.IFNA(K16,"")</f>
        <v/>
      </c>
      <c r="K16" s="12" t="e">
        <f t="shared" ref="K16:K55" si="2">IF(AV16&gt;0,BB16,IF(C16&lt;=61,AX16,(IF(AND(C16&gt;61,C16&lt;=71),AY16,(IF(C16&gt;71,AZ16,"Fehler"))))))</f>
        <v>#N/A</v>
      </c>
      <c r="L16" s="23" t="str">
        <f>IF(I16="","",VLOOKUP(I16,PSMListe,'PSM Liste'!$T$4,FALSE))</f>
        <v/>
      </c>
      <c r="M16" s="24" t="str">
        <f>IF(AG16=0,"",AG16)</f>
        <v/>
      </c>
      <c r="N16" s="24" t="str">
        <f t="shared" ref="N16:U31" si="3">IF(AH16=0,"",AH16)</f>
        <v/>
      </c>
      <c r="O16" s="24" t="str">
        <f t="shared" si="3"/>
        <v/>
      </c>
      <c r="P16" s="24" t="str">
        <f t="shared" si="3"/>
        <v/>
      </c>
      <c r="Q16" s="24" t="str">
        <f t="shared" si="3"/>
        <v/>
      </c>
      <c r="R16" s="24" t="str">
        <f t="shared" si="3"/>
        <v/>
      </c>
      <c r="S16" s="24" t="str">
        <f t="shared" si="3"/>
        <v/>
      </c>
      <c r="T16" s="24" t="str">
        <f t="shared" si="3"/>
        <v/>
      </c>
      <c r="U16" s="46" t="str">
        <f t="shared" si="3"/>
        <v/>
      </c>
      <c r="V16" s="54" t="str">
        <f t="shared" ref="V16:V55" si="4">IF(I16="","",CONCATENATE(AF16,"max.",AR16,"x; "," WF(T):",AQ16,";  ",AE16))</f>
        <v/>
      </c>
      <c r="AE16" t="e">
        <f t="shared" ref="AE16:AE55" si="5">IF(VLOOKUP(I16,PSMListe,14,FALSE)="","",VLOOKUP(I16,PSMListe,14,FALSE))</f>
        <v>#N/A</v>
      </c>
      <c r="AF16" t="e">
        <f t="shared" ref="AF16:AF55" si="6">IF(C16&lt;AS16,"Anwendung zu früh; ",IF(C16&gt;AT16,"Anwendung zu spät; ",""))</f>
        <v>#N/A</v>
      </c>
      <c r="AG16" s="3" t="str">
        <f t="shared" ref="AG16:AG55" si="7">_xlfn.IFNA(VLOOKUP($I16,PSMListe,5,FALSE),"")</f>
        <v/>
      </c>
      <c r="AH16" s="3" t="str">
        <f t="shared" ref="AH16:AH55" si="8">_xlfn.IFNA(VLOOKUP($I16,PSMListe,6,FALSE),"")</f>
        <v/>
      </c>
      <c r="AI16" s="3" t="str">
        <f t="shared" ref="AI16:AI55" si="9">_xlfn.IFNA(VLOOKUP($I16,PSMListe,7,FALSE),"")</f>
        <v/>
      </c>
      <c r="AJ16" s="3" t="str">
        <f t="shared" ref="AJ16:AJ55" si="10">_xlfn.IFNA(VLOOKUP($I16,PSMListe,8,FALSE),"")</f>
        <v/>
      </c>
      <c r="AK16" s="3" t="str">
        <f t="shared" ref="AK16:AK55" si="11">_xlfn.IFNA(VLOOKUP($I16,PSMListe,9,FALSE),"")</f>
        <v/>
      </c>
      <c r="AL16" s="3" t="str">
        <f t="shared" ref="AL16:AL55" si="12">_xlfn.IFNA(VLOOKUP($I16,PSMListe,10,FALSE),"")</f>
        <v/>
      </c>
      <c r="AM16" s="3" t="str">
        <f t="shared" ref="AM16:AM55" si="13">_xlfn.IFNA(VLOOKUP($I16,PSMListe,11,FALSE),"")</f>
        <v/>
      </c>
      <c r="AN16" s="3" t="str">
        <f t="shared" ref="AN16:AN55" si="14">_xlfn.IFNA(VLOOKUP($I16,PSMListe,12,FALSE),"")</f>
        <v/>
      </c>
      <c r="AO16" s="3" t="str">
        <f t="shared" ref="AO16:AO55" si="15">_xlfn.IFNA(VLOOKUP($I16,PSMListe,13,FALSE),"")</f>
        <v/>
      </c>
      <c r="AQ16" t="e">
        <f>VLOOKUP($I16,PSMListe,'PSM Liste'!P$4,FALSE)</f>
        <v>#N/A</v>
      </c>
      <c r="AR16" t="e">
        <f>VLOOKUP($I16,PSMListe,'PSM Liste'!Q$4,FALSE)</f>
        <v>#N/A</v>
      </c>
      <c r="AS16" t="e">
        <f>VLOOKUP($I16,PSMListe,'PSM Liste'!R$4,FALSE)</f>
        <v>#N/A</v>
      </c>
      <c r="AT16" t="e">
        <f>VLOOKUP($I16,PSMListe,'PSM Liste'!S$4,FALSE)</f>
        <v>#N/A</v>
      </c>
      <c r="AU16" t="e">
        <f>VLOOKUP($I16,PSMListe,'PSM Liste'!T$4,FALSE)</f>
        <v>#N/A</v>
      </c>
      <c r="AV16" t="e">
        <f>VLOOKUP($I16,PSMListe,'PSM Liste'!U$4,FALSE)</f>
        <v>#N/A</v>
      </c>
      <c r="AW16" t="e">
        <f>VLOOKUP($I16,PSMListe,'PSM Liste'!V$4,FALSE)</f>
        <v>#N/A</v>
      </c>
      <c r="AX16" t="e">
        <f>VLOOKUP($I16,PSMListe,'PSM Liste'!W$4,FALSE)</f>
        <v>#N/A</v>
      </c>
      <c r="AY16" t="e">
        <f>VLOOKUP($I16,PSMListe,'PSM Liste'!X$4,FALSE)</f>
        <v>#N/A</v>
      </c>
      <c r="AZ16" t="e">
        <f>VLOOKUP($I16,PSMListe,'PSM Liste'!Y$4,FALSE)</f>
        <v>#N/A</v>
      </c>
      <c r="BA16" t="e">
        <f t="shared" ref="BA16:BA55" si="16">IF(AV16&gt;0,((AV16*((10000/$D$12)*E16*2)/10000)),"error")</f>
        <v>#N/A</v>
      </c>
      <c r="BB16" t="e">
        <f t="shared" ref="BB16:BB55" si="17">IF(BA16&lt;AW16,BA16,AW16)</f>
        <v>#N/A</v>
      </c>
      <c r="BC16" t="e">
        <f t="shared" ref="BC16:BC55" si="18">IF(AND(C16&gt;=AS16,C16&lt;=AT16),"","Außer Anwendungszeitraum")</f>
        <v>#N/A</v>
      </c>
      <c r="BG16" s="78" t="str">
        <f t="shared" ref="BG16:BG55" si="19">IF(I16="","",I16)</f>
        <v/>
      </c>
      <c r="BH16" s="18" t="str">
        <f t="shared" ref="BH16:BH55" si="20">IF(J16="","",J16*$D$11)</f>
        <v/>
      </c>
      <c r="BI16" s="18" t="str">
        <f>IF(BJ16="kg/ha","Kg",IF(BJ16="l/ha","L",IF(BJ16="kg/ha (LWA)", "Kg",IF(BJ16="l/ha (LWA)","L",""))))</f>
        <v/>
      </c>
      <c r="BJ16" s="79" t="str">
        <f t="shared" ref="BJ16:BJ55" si="21">IF(L16="","",L16)</f>
        <v/>
      </c>
    </row>
    <row r="17" spans="1:62" ht="23.45" customHeight="1" x14ac:dyDescent="0.25">
      <c r="A17" s="159"/>
      <c r="B17" s="161"/>
      <c r="C17" s="152" t="str">
        <f>IF(B16="","",B16)</f>
        <v/>
      </c>
      <c r="D17" s="163"/>
      <c r="E17" s="72">
        <f>D16</f>
        <v>0</v>
      </c>
      <c r="F17" s="169"/>
      <c r="G17" s="170"/>
      <c r="H17" s="171"/>
      <c r="I17" s="95"/>
      <c r="J17" s="94" t="str">
        <f t="shared" si="1"/>
        <v/>
      </c>
      <c r="K17" s="14" t="e">
        <f t="shared" si="2"/>
        <v>#N/A</v>
      </c>
      <c r="L17" s="25" t="str">
        <f>IF(I17="","",VLOOKUP(I17,PSMListe,'PSM Liste'!$T$4,FALSE))</f>
        <v/>
      </c>
      <c r="M17" s="26" t="str">
        <f t="shared" ref="M17:U55" si="22">IF(AG17=0,"",AG17)</f>
        <v/>
      </c>
      <c r="N17" s="26" t="str">
        <f t="shared" si="3"/>
        <v/>
      </c>
      <c r="O17" s="26" t="str">
        <f t="shared" si="3"/>
        <v/>
      </c>
      <c r="P17" s="26" t="str">
        <f t="shared" si="3"/>
        <v/>
      </c>
      <c r="Q17" s="26" t="str">
        <f t="shared" si="3"/>
        <v/>
      </c>
      <c r="R17" s="26" t="str">
        <f t="shared" si="3"/>
        <v/>
      </c>
      <c r="S17" s="26" t="str">
        <f t="shared" si="3"/>
        <v/>
      </c>
      <c r="T17" s="26" t="str">
        <f t="shared" si="3"/>
        <v/>
      </c>
      <c r="U17" s="47" t="str">
        <f t="shared" si="3"/>
        <v/>
      </c>
      <c r="V17" s="55" t="str">
        <f t="shared" si="4"/>
        <v/>
      </c>
      <c r="AE17" t="e">
        <f t="shared" si="5"/>
        <v>#N/A</v>
      </c>
      <c r="AF17" t="e">
        <f t="shared" si="6"/>
        <v>#N/A</v>
      </c>
      <c r="AG17" s="3" t="str">
        <f t="shared" si="7"/>
        <v/>
      </c>
      <c r="AH17" s="3" t="str">
        <f t="shared" si="8"/>
        <v/>
      </c>
      <c r="AI17" s="3" t="str">
        <f t="shared" si="9"/>
        <v/>
      </c>
      <c r="AJ17" s="3" t="str">
        <f t="shared" si="10"/>
        <v/>
      </c>
      <c r="AK17" s="3" t="str">
        <f t="shared" si="11"/>
        <v/>
      </c>
      <c r="AL17" s="3" t="str">
        <f t="shared" si="12"/>
        <v/>
      </c>
      <c r="AM17" s="3" t="str">
        <f t="shared" si="13"/>
        <v/>
      </c>
      <c r="AN17" s="3" t="str">
        <f t="shared" si="14"/>
        <v/>
      </c>
      <c r="AO17" s="3" t="str">
        <f t="shared" si="15"/>
        <v/>
      </c>
      <c r="AQ17" t="e">
        <f>VLOOKUP($I17,PSMListe,'PSM Liste'!P$4,FALSE)</f>
        <v>#N/A</v>
      </c>
      <c r="AR17" t="e">
        <f>VLOOKUP($I17,PSMListe,'PSM Liste'!Q$4,FALSE)</f>
        <v>#N/A</v>
      </c>
      <c r="AS17" t="e">
        <f>VLOOKUP($I17,PSMListe,'PSM Liste'!R$4,FALSE)</f>
        <v>#N/A</v>
      </c>
      <c r="AT17" t="e">
        <f>VLOOKUP($I17,PSMListe,'PSM Liste'!S$4,FALSE)</f>
        <v>#N/A</v>
      </c>
      <c r="AU17" t="e">
        <f>VLOOKUP($I17,PSMListe,'PSM Liste'!T$4,FALSE)</f>
        <v>#N/A</v>
      </c>
      <c r="AV17" t="e">
        <f>VLOOKUP($I17,PSMListe,'PSM Liste'!U$4,FALSE)</f>
        <v>#N/A</v>
      </c>
      <c r="AW17" t="e">
        <f>VLOOKUP($I17,PSMListe,'PSM Liste'!V$4,FALSE)</f>
        <v>#N/A</v>
      </c>
      <c r="AX17" t="e">
        <f>VLOOKUP($I17,PSMListe,'PSM Liste'!W$4,FALSE)</f>
        <v>#N/A</v>
      </c>
      <c r="AY17" t="e">
        <f>VLOOKUP($I17,PSMListe,'PSM Liste'!X$4,FALSE)</f>
        <v>#N/A</v>
      </c>
      <c r="AZ17" t="e">
        <f>VLOOKUP($I17,PSMListe,'PSM Liste'!Y$4,FALSE)</f>
        <v>#N/A</v>
      </c>
      <c r="BA17" t="e">
        <f t="shared" si="16"/>
        <v>#N/A</v>
      </c>
      <c r="BB17" t="e">
        <f t="shared" si="17"/>
        <v>#N/A</v>
      </c>
      <c r="BC17" t="e">
        <f t="shared" si="18"/>
        <v>#N/A</v>
      </c>
      <c r="BG17" s="78" t="str">
        <f t="shared" si="19"/>
        <v/>
      </c>
      <c r="BH17" s="18" t="str">
        <f t="shared" si="20"/>
        <v/>
      </c>
      <c r="BI17" s="18" t="str">
        <f t="shared" ref="BI17:BI55" si="23">IF(BJ17="kg/ha","Kg",IF(BJ17="l/ha","L",IF(BJ17="kg/ha (LWA)", "Kg",IF(BJ17="l/ha (LWA)","L",""))))</f>
        <v/>
      </c>
      <c r="BJ17" s="79" t="str">
        <f t="shared" si="21"/>
        <v/>
      </c>
    </row>
    <row r="18" spans="1:62" ht="23.45" customHeight="1" x14ac:dyDescent="0.25">
      <c r="A18" s="159"/>
      <c r="B18" s="161"/>
      <c r="C18" s="152" t="str">
        <f>IF(B16="","",B16)</f>
        <v/>
      </c>
      <c r="D18" s="163"/>
      <c r="E18" s="72">
        <f>D16</f>
        <v>0</v>
      </c>
      <c r="F18" s="169"/>
      <c r="G18" s="170"/>
      <c r="H18" s="171"/>
      <c r="I18" s="95"/>
      <c r="J18" s="94" t="str">
        <f t="shared" si="1"/>
        <v/>
      </c>
      <c r="K18" s="14" t="e">
        <f t="shared" si="2"/>
        <v>#N/A</v>
      </c>
      <c r="L18" s="25" t="str">
        <f>IF(I18="","",VLOOKUP(I18,PSMListe,'PSM Liste'!$T$4,FALSE))</f>
        <v/>
      </c>
      <c r="M18" s="26" t="str">
        <f t="shared" si="22"/>
        <v/>
      </c>
      <c r="N18" s="26" t="str">
        <f t="shared" si="3"/>
        <v/>
      </c>
      <c r="O18" s="26" t="str">
        <f t="shared" si="3"/>
        <v/>
      </c>
      <c r="P18" s="26" t="str">
        <f t="shared" si="3"/>
        <v/>
      </c>
      <c r="Q18" s="26" t="str">
        <f t="shared" si="3"/>
        <v/>
      </c>
      <c r="R18" s="26" t="str">
        <f t="shared" si="3"/>
        <v/>
      </c>
      <c r="S18" s="26" t="str">
        <f t="shared" si="3"/>
        <v/>
      </c>
      <c r="T18" s="26" t="str">
        <f t="shared" si="3"/>
        <v/>
      </c>
      <c r="U18" s="47" t="str">
        <f t="shared" si="3"/>
        <v/>
      </c>
      <c r="V18" s="55" t="str">
        <f t="shared" si="4"/>
        <v/>
      </c>
      <c r="AE18" t="e">
        <f t="shared" si="5"/>
        <v>#N/A</v>
      </c>
      <c r="AF18" t="e">
        <f t="shared" si="6"/>
        <v>#N/A</v>
      </c>
      <c r="AG18" s="3" t="str">
        <f t="shared" si="7"/>
        <v/>
      </c>
      <c r="AH18" s="3" t="str">
        <f t="shared" si="8"/>
        <v/>
      </c>
      <c r="AI18" s="3" t="str">
        <f t="shared" si="9"/>
        <v/>
      </c>
      <c r="AJ18" s="3" t="str">
        <f t="shared" si="10"/>
        <v/>
      </c>
      <c r="AK18" s="3" t="str">
        <f t="shared" si="11"/>
        <v/>
      </c>
      <c r="AL18" s="3" t="str">
        <f t="shared" si="12"/>
        <v/>
      </c>
      <c r="AM18" s="3" t="str">
        <f t="shared" si="13"/>
        <v/>
      </c>
      <c r="AN18" s="3" t="str">
        <f t="shared" si="14"/>
        <v/>
      </c>
      <c r="AO18" s="3" t="str">
        <f t="shared" si="15"/>
        <v/>
      </c>
      <c r="AQ18" t="e">
        <f>VLOOKUP($I18,PSMListe,'PSM Liste'!P$4,FALSE)</f>
        <v>#N/A</v>
      </c>
      <c r="AR18" t="e">
        <f>VLOOKUP($I18,PSMListe,'PSM Liste'!Q$4,FALSE)</f>
        <v>#N/A</v>
      </c>
      <c r="AS18" t="e">
        <f>VLOOKUP($I18,PSMListe,'PSM Liste'!R$4,FALSE)</f>
        <v>#N/A</v>
      </c>
      <c r="AT18" t="e">
        <f>VLOOKUP($I18,PSMListe,'PSM Liste'!S$4,FALSE)</f>
        <v>#N/A</v>
      </c>
      <c r="AU18" t="e">
        <f>VLOOKUP($I18,PSMListe,'PSM Liste'!T$4,FALSE)</f>
        <v>#N/A</v>
      </c>
      <c r="AV18" t="e">
        <f>VLOOKUP($I18,PSMListe,'PSM Liste'!U$4,FALSE)</f>
        <v>#N/A</v>
      </c>
      <c r="AW18" t="e">
        <f>VLOOKUP($I18,PSMListe,'PSM Liste'!V$4,FALSE)</f>
        <v>#N/A</v>
      </c>
      <c r="AX18" t="e">
        <f>VLOOKUP($I18,PSMListe,'PSM Liste'!W$4,FALSE)</f>
        <v>#N/A</v>
      </c>
      <c r="AY18" t="e">
        <f>VLOOKUP($I18,PSMListe,'PSM Liste'!X$4,FALSE)</f>
        <v>#N/A</v>
      </c>
      <c r="AZ18" t="e">
        <f>VLOOKUP($I18,PSMListe,'PSM Liste'!Y$4,FALSE)</f>
        <v>#N/A</v>
      </c>
      <c r="BA18" t="e">
        <f t="shared" si="16"/>
        <v>#N/A</v>
      </c>
      <c r="BB18" t="e">
        <f t="shared" si="17"/>
        <v>#N/A</v>
      </c>
      <c r="BC18" t="e">
        <f t="shared" si="18"/>
        <v>#N/A</v>
      </c>
      <c r="BG18" s="78" t="str">
        <f t="shared" si="19"/>
        <v/>
      </c>
      <c r="BH18" s="18" t="str">
        <f t="shared" si="20"/>
        <v/>
      </c>
      <c r="BI18" s="18" t="str">
        <f t="shared" si="23"/>
        <v/>
      </c>
      <c r="BJ18" s="79" t="str">
        <f t="shared" si="21"/>
        <v/>
      </c>
    </row>
    <row r="19" spans="1:62" ht="23.45" customHeight="1" thickBot="1" x14ac:dyDescent="0.3">
      <c r="A19" s="160"/>
      <c r="B19" s="162"/>
      <c r="C19" s="152" t="str">
        <f>IF(B16="","",B16)</f>
        <v/>
      </c>
      <c r="D19" s="164"/>
      <c r="E19" s="7">
        <f>D16</f>
        <v>0</v>
      </c>
      <c r="F19" s="20" t="s">
        <v>41</v>
      </c>
      <c r="G19" s="7">
        <v>0</v>
      </c>
      <c r="H19" s="57">
        <v>9</v>
      </c>
      <c r="I19" s="96"/>
      <c r="J19" s="97" t="str">
        <f t="shared" si="1"/>
        <v/>
      </c>
      <c r="K19" s="16" t="e">
        <f t="shared" si="2"/>
        <v>#N/A</v>
      </c>
      <c r="L19" s="27" t="str">
        <f>IF(I19="","",VLOOKUP(I19,PSMListe,'PSM Liste'!$T$4,FALSE))</f>
        <v/>
      </c>
      <c r="M19" s="28" t="str">
        <f t="shared" si="22"/>
        <v/>
      </c>
      <c r="N19" s="28" t="str">
        <f t="shared" si="3"/>
        <v/>
      </c>
      <c r="O19" s="28" t="str">
        <f t="shared" si="3"/>
        <v/>
      </c>
      <c r="P19" s="28" t="str">
        <f t="shared" si="3"/>
        <v/>
      </c>
      <c r="Q19" s="28" t="str">
        <f t="shared" si="3"/>
        <v/>
      </c>
      <c r="R19" s="28" t="str">
        <f t="shared" si="3"/>
        <v/>
      </c>
      <c r="S19" s="28" t="str">
        <f t="shared" si="3"/>
        <v/>
      </c>
      <c r="T19" s="28" t="str">
        <f t="shared" si="3"/>
        <v/>
      </c>
      <c r="U19" s="48" t="str">
        <f t="shared" si="3"/>
        <v/>
      </c>
      <c r="V19" s="56" t="str">
        <f t="shared" si="4"/>
        <v/>
      </c>
      <c r="AE19" t="e">
        <f t="shared" si="5"/>
        <v>#N/A</v>
      </c>
      <c r="AF19" t="e">
        <f t="shared" si="6"/>
        <v>#N/A</v>
      </c>
      <c r="AG19" s="3" t="str">
        <f t="shared" si="7"/>
        <v/>
      </c>
      <c r="AH19" s="3" t="str">
        <f t="shared" si="8"/>
        <v/>
      </c>
      <c r="AI19" s="3" t="str">
        <f t="shared" si="9"/>
        <v/>
      </c>
      <c r="AJ19" s="3" t="str">
        <f t="shared" si="10"/>
        <v/>
      </c>
      <c r="AK19" s="3" t="str">
        <f t="shared" si="11"/>
        <v/>
      </c>
      <c r="AL19" s="3" t="str">
        <f t="shared" si="12"/>
        <v/>
      </c>
      <c r="AM19" s="3" t="str">
        <f t="shared" si="13"/>
        <v/>
      </c>
      <c r="AN19" s="3" t="str">
        <f t="shared" si="14"/>
        <v/>
      </c>
      <c r="AO19" s="3" t="str">
        <f t="shared" si="15"/>
        <v/>
      </c>
      <c r="AQ19" t="e">
        <f>VLOOKUP($I19,PSMListe,'PSM Liste'!P$4,FALSE)</f>
        <v>#N/A</v>
      </c>
      <c r="AR19" t="e">
        <f>VLOOKUP($I19,PSMListe,'PSM Liste'!Q$4,FALSE)</f>
        <v>#N/A</v>
      </c>
      <c r="AS19" t="e">
        <f>VLOOKUP($I19,PSMListe,'PSM Liste'!R$4,FALSE)</f>
        <v>#N/A</v>
      </c>
      <c r="AT19" t="e">
        <f>VLOOKUP($I19,PSMListe,'PSM Liste'!S$4,FALSE)</f>
        <v>#N/A</v>
      </c>
      <c r="AU19" t="e">
        <f>VLOOKUP($I19,PSMListe,'PSM Liste'!T$4,FALSE)</f>
        <v>#N/A</v>
      </c>
      <c r="AV19" t="e">
        <f>VLOOKUP($I19,PSMListe,'PSM Liste'!U$4,FALSE)</f>
        <v>#N/A</v>
      </c>
      <c r="AW19" t="e">
        <f>VLOOKUP($I19,PSMListe,'PSM Liste'!V$4,FALSE)</f>
        <v>#N/A</v>
      </c>
      <c r="AX19" t="e">
        <f>VLOOKUP($I19,PSMListe,'PSM Liste'!W$4,FALSE)</f>
        <v>#N/A</v>
      </c>
      <c r="AY19" t="e">
        <f>VLOOKUP($I19,PSMListe,'PSM Liste'!X$4,FALSE)</f>
        <v>#N/A</v>
      </c>
      <c r="AZ19" t="e">
        <f>VLOOKUP($I19,PSMListe,'PSM Liste'!Y$4,FALSE)</f>
        <v>#N/A</v>
      </c>
      <c r="BA19" t="e">
        <f t="shared" si="16"/>
        <v>#N/A</v>
      </c>
      <c r="BB19" t="e">
        <f t="shared" si="17"/>
        <v>#N/A</v>
      </c>
      <c r="BC19" t="e">
        <f t="shared" si="18"/>
        <v>#N/A</v>
      </c>
      <c r="BG19" s="78" t="str">
        <f t="shared" si="19"/>
        <v/>
      </c>
      <c r="BH19" s="18" t="str">
        <f t="shared" si="20"/>
        <v/>
      </c>
      <c r="BI19" s="18" t="str">
        <f t="shared" si="23"/>
        <v/>
      </c>
      <c r="BJ19" s="79" t="str">
        <f t="shared" si="21"/>
        <v/>
      </c>
    </row>
    <row r="20" spans="1:62" ht="23.45" customHeight="1" x14ac:dyDescent="0.25">
      <c r="A20" s="179"/>
      <c r="B20" s="167"/>
      <c r="C20" s="152" t="str">
        <f t="shared" ref="C20" si="24">IF(B20="","",B20)</f>
        <v/>
      </c>
      <c r="D20" s="168"/>
      <c r="E20" s="73">
        <f t="shared" ref="E20" si="25">D20</f>
        <v>0</v>
      </c>
      <c r="F20" s="176" t="s">
        <v>42</v>
      </c>
      <c r="G20" s="177"/>
      <c r="H20" s="178"/>
      <c r="I20" s="93"/>
      <c r="J20" s="98" t="str">
        <f t="shared" si="1"/>
        <v/>
      </c>
      <c r="K20" s="12" t="e">
        <f t="shared" si="2"/>
        <v>#N/A</v>
      </c>
      <c r="L20" s="23" t="str">
        <f>IF(I20="","",VLOOKUP(I20,PSMListe,'PSM Liste'!$T$4,FALSE))</f>
        <v/>
      </c>
      <c r="M20" s="24" t="str">
        <f>IF(AG20=0,"",AG20)</f>
        <v/>
      </c>
      <c r="N20" s="24" t="str">
        <f t="shared" si="3"/>
        <v/>
      </c>
      <c r="O20" s="24" t="str">
        <f t="shared" si="3"/>
        <v/>
      </c>
      <c r="P20" s="24" t="str">
        <f t="shared" si="3"/>
        <v/>
      </c>
      <c r="Q20" s="24" t="str">
        <f t="shared" si="3"/>
        <v/>
      </c>
      <c r="R20" s="24" t="str">
        <f t="shared" si="3"/>
        <v/>
      </c>
      <c r="S20" s="24" t="str">
        <f t="shared" si="3"/>
        <v/>
      </c>
      <c r="T20" s="24" t="str">
        <f t="shared" si="3"/>
        <v/>
      </c>
      <c r="U20" s="46" t="str">
        <f t="shared" si="3"/>
        <v/>
      </c>
      <c r="V20" s="54" t="str">
        <f t="shared" si="4"/>
        <v/>
      </c>
      <c r="AE20" t="e">
        <f t="shared" si="5"/>
        <v>#N/A</v>
      </c>
      <c r="AF20" t="e">
        <f t="shared" si="6"/>
        <v>#N/A</v>
      </c>
      <c r="AG20" s="3" t="str">
        <f t="shared" si="7"/>
        <v/>
      </c>
      <c r="AH20" s="3" t="str">
        <f t="shared" si="8"/>
        <v/>
      </c>
      <c r="AI20" s="3" t="str">
        <f t="shared" si="9"/>
        <v/>
      </c>
      <c r="AJ20" s="3" t="str">
        <f t="shared" si="10"/>
        <v/>
      </c>
      <c r="AK20" s="3" t="str">
        <f t="shared" si="11"/>
        <v/>
      </c>
      <c r="AL20" s="3" t="str">
        <f t="shared" si="12"/>
        <v/>
      </c>
      <c r="AM20" s="3" t="str">
        <f t="shared" si="13"/>
        <v/>
      </c>
      <c r="AN20" s="3" t="str">
        <f t="shared" si="14"/>
        <v/>
      </c>
      <c r="AO20" s="3" t="str">
        <f t="shared" si="15"/>
        <v/>
      </c>
      <c r="AQ20" t="e">
        <f>VLOOKUP($I20,PSMListe,'PSM Liste'!P$4,FALSE)</f>
        <v>#N/A</v>
      </c>
      <c r="AR20" t="e">
        <f>VLOOKUP($I20,PSMListe,'PSM Liste'!Q$4,FALSE)</f>
        <v>#N/A</v>
      </c>
      <c r="AS20" t="e">
        <f>VLOOKUP($I20,PSMListe,'PSM Liste'!R$4,FALSE)</f>
        <v>#N/A</v>
      </c>
      <c r="AT20" t="e">
        <f>VLOOKUP($I20,PSMListe,'PSM Liste'!S$4,FALSE)</f>
        <v>#N/A</v>
      </c>
      <c r="AU20" t="e">
        <f>VLOOKUP($I20,PSMListe,'PSM Liste'!T$4,FALSE)</f>
        <v>#N/A</v>
      </c>
      <c r="AV20" t="e">
        <f>VLOOKUP($I20,PSMListe,'PSM Liste'!U$4,FALSE)</f>
        <v>#N/A</v>
      </c>
      <c r="AW20" t="e">
        <f>VLOOKUP($I20,PSMListe,'PSM Liste'!V$4,FALSE)</f>
        <v>#N/A</v>
      </c>
      <c r="AX20" t="e">
        <f>VLOOKUP($I20,PSMListe,'PSM Liste'!W$4,FALSE)</f>
        <v>#N/A</v>
      </c>
      <c r="AY20" t="e">
        <f>VLOOKUP($I20,PSMListe,'PSM Liste'!X$4,FALSE)</f>
        <v>#N/A</v>
      </c>
      <c r="AZ20" t="e">
        <f>VLOOKUP($I20,PSMListe,'PSM Liste'!Y$4,FALSE)</f>
        <v>#N/A</v>
      </c>
      <c r="BA20" t="e">
        <f t="shared" si="16"/>
        <v>#N/A</v>
      </c>
      <c r="BB20" t="e">
        <f t="shared" si="17"/>
        <v>#N/A</v>
      </c>
      <c r="BC20" t="e">
        <f t="shared" si="18"/>
        <v>#N/A</v>
      </c>
      <c r="BG20" s="78" t="str">
        <f t="shared" si="19"/>
        <v/>
      </c>
      <c r="BH20" s="18" t="str">
        <f t="shared" si="20"/>
        <v/>
      </c>
      <c r="BI20" s="18" t="str">
        <f t="shared" si="23"/>
        <v/>
      </c>
      <c r="BJ20" s="79" t="str">
        <f t="shared" si="21"/>
        <v/>
      </c>
    </row>
    <row r="21" spans="1:62" ht="23.45" customHeight="1" x14ac:dyDescent="0.25">
      <c r="A21" s="159"/>
      <c r="B21" s="161"/>
      <c r="C21" s="152" t="str">
        <f t="shared" ref="C21" si="26">IF(B20="","",B20)</f>
        <v/>
      </c>
      <c r="D21" s="163"/>
      <c r="E21" s="72">
        <f t="shared" ref="E21" si="27">D20</f>
        <v>0</v>
      </c>
      <c r="F21" s="169"/>
      <c r="G21" s="170"/>
      <c r="H21" s="171"/>
      <c r="I21" s="95"/>
      <c r="J21" s="94" t="str">
        <f t="shared" si="1"/>
        <v/>
      </c>
      <c r="K21" s="14" t="e">
        <f t="shared" si="2"/>
        <v>#N/A</v>
      </c>
      <c r="L21" s="25" t="str">
        <f>IF(I21="","",VLOOKUP(I21,PSMListe,'PSM Liste'!$T$4,FALSE))</f>
        <v/>
      </c>
      <c r="M21" s="26" t="str">
        <f t="shared" si="22"/>
        <v/>
      </c>
      <c r="N21" s="26" t="str">
        <f t="shared" si="3"/>
        <v/>
      </c>
      <c r="O21" s="26" t="str">
        <f t="shared" si="3"/>
        <v/>
      </c>
      <c r="P21" s="26" t="str">
        <f t="shared" si="3"/>
        <v/>
      </c>
      <c r="Q21" s="26" t="str">
        <f t="shared" si="3"/>
        <v/>
      </c>
      <c r="R21" s="26" t="str">
        <f t="shared" si="3"/>
        <v/>
      </c>
      <c r="S21" s="26" t="str">
        <f t="shared" si="3"/>
        <v/>
      </c>
      <c r="T21" s="26" t="str">
        <f t="shared" si="3"/>
        <v/>
      </c>
      <c r="U21" s="47" t="str">
        <f t="shared" si="3"/>
        <v/>
      </c>
      <c r="V21" s="55" t="str">
        <f t="shared" si="4"/>
        <v/>
      </c>
      <c r="AE21" t="e">
        <f t="shared" si="5"/>
        <v>#N/A</v>
      </c>
      <c r="AF21" t="e">
        <f t="shared" si="6"/>
        <v>#N/A</v>
      </c>
      <c r="AG21" s="3" t="str">
        <f t="shared" si="7"/>
        <v/>
      </c>
      <c r="AH21" s="3" t="str">
        <f t="shared" si="8"/>
        <v/>
      </c>
      <c r="AI21" s="3" t="str">
        <f t="shared" si="9"/>
        <v/>
      </c>
      <c r="AJ21" s="3" t="str">
        <f t="shared" si="10"/>
        <v/>
      </c>
      <c r="AK21" s="3" t="str">
        <f t="shared" si="11"/>
        <v/>
      </c>
      <c r="AL21" s="3" t="str">
        <f t="shared" si="12"/>
        <v/>
      </c>
      <c r="AM21" s="3" t="str">
        <f t="shared" si="13"/>
        <v/>
      </c>
      <c r="AN21" s="3" t="str">
        <f t="shared" si="14"/>
        <v/>
      </c>
      <c r="AO21" s="3" t="str">
        <f t="shared" si="15"/>
        <v/>
      </c>
      <c r="AQ21" t="e">
        <f>VLOOKUP($I21,PSMListe,'PSM Liste'!P$4,FALSE)</f>
        <v>#N/A</v>
      </c>
      <c r="AR21" t="e">
        <f>VLOOKUP($I21,PSMListe,'PSM Liste'!Q$4,FALSE)</f>
        <v>#N/A</v>
      </c>
      <c r="AS21" t="e">
        <f>VLOOKUP($I21,PSMListe,'PSM Liste'!R$4,FALSE)</f>
        <v>#N/A</v>
      </c>
      <c r="AT21" t="e">
        <f>VLOOKUP($I21,PSMListe,'PSM Liste'!S$4,FALSE)</f>
        <v>#N/A</v>
      </c>
      <c r="AU21" t="e">
        <f>VLOOKUP($I21,PSMListe,'PSM Liste'!T$4,FALSE)</f>
        <v>#N/A</v>
      </c>
      <c r="AV21" t="e">
        <f>VLOOKUP($I21,PSMListe,'PSM Liste'!U$4,FALSE)</f>
        <v>#N/A</v>
      </c>
      <c r="AW21" t="e">
        <f>VLOOKUP($I21,PSMListe,'PSM Liste'!V$4,FALSE)</f>
        <v>#N/A</v>
      </c>
      <c r="AX21" t="e">
        <f>VLOOKUP($I21,PSMListe,'PSM Liste'!W$4,FALSE)</f>
        <v>#N/A</v>
      </c>
      <c r="AY21" t="e">
        <f>VLOOKUP($I21,PSMListe,'PSM Liste'!X$4,FALSE)</f>
        <v>#N/A</v>
      </c>
      <c r="AZ21" t="e">
        <f>VLOOKUP($I21,PSMListe,'PSM Liste'!Y$4,FALSE)</f>
        <v>#N/A</v>
      </c>
      <c r="BA21" t="e">
        <f t="shared" si="16"/>
        <v>#N/A</v>
      </c>
      <c r="BB21" t="e">
        <f t="shared" si="17"/>
        <v>#N/A</v>
      </c>
      <c r="BC21" t="e">
        <f t="shared" si="18"/>
        <v>#N/A</v>
      </c>
      <c r="BG21" s="78" t="str">
        <f t="shared" si="19"/>
        <v/>
      </c>
      <c r="BH21" s="18" t="str">
        <f t="shared" si="20"/>
        <v/>
      </c>
      <c r="BI21" s="18" t="str">
        <f t="shared" si="23"/>
        <v/>
      </c>
      <c r="BJ21" s="79" t="str">
        <f t="shared" si="21"/>
        <v/>
      </c>
    </row>
    <row r="22" spans="1:62" ht="23.45" customHeight="1" x14ac:dyDescent="0.25">
      <c r="A22" s="159"/>
      <c r="B22" s="161"/>
      <c r="C22" s="152" t="str">
        <f t="shared" ref="C22" si="28">IF(B20="","",B20)</f>
        <v/>
      </c>
      <c r="D22" s="163"/>
      <c r="E22" s="72">
        <f t="shared" ref="E22" si="29">D20</f>
        <v>0</v>
      </c>
      <c r="F22" s="169" t="s">
        <v>34</v>
      </c>
      <c r="G22" s="170"/>
      <c r="H22" s="171"/>
      <c r="I22" s="95"/>
      <c r="J22" s="94" t="str">
        <f t="shared" si="1"/>
        <v/>
      </c>
      <c r="K22" s="14" t="e">
        <f t="shared" si="2"/>
        <v>#N/A</v>
      </c>
      <c r="L22" s="25" t="str">
        <f>IF(I22="","",VLOOKUP(I22,PSMListe,'PSM Liste'!$T$4,FALSE))</f>
        <v/>
      </c>
      <c r="M22" s="26" t="str">
        <f t="shared" si="22"/>
        <v/>
      </c>
      <c r="N22" s="26" t="str">
        <f t="shared" si="3"/>
        <v/>
      </c>
      <c r="O22" s="26" t="str">
        <f t="shared" si="3"/>
        <v/>
      </c>
      <c r="P22" s="26" t="str">
        <f t="shared" si="3"/>
        <v/>
      </c>
      <c r="Q22" s="26" t="str">
        <f t="shared" si="3"/>
        <v/>
      </c>
      <c r="R22" s="26" t="str">
        <f t="shared" si="3"/>
        <v/>
      </c>
      <c r="S22" s="26" t="str">
        <f t="shared" si="3"/>
        <v/>
      </c>
      <c r="T22" s="26" t="str">
        <f t="shared" si="3"/>
        <v/>
      </c>
      <c r="U22" s="47" t="str">
        <f t="shared" si="3"/>
        <v/>
      </c>
      <c r="V22" s="55" t="str">
        <f t="shared" si="4"/>
        <v/>
      </c>
      <c r="AE22" t="e">
        <f t="shared" si="5"/>
        <v>#N/A</v>
      </c>
      <c r="AF22" t="e">
        <f t="shared" si="6"/>
        <v>#N/A</v>
      </c>
      <c r="AG22" s="3" t="str">
        <f t="shared" si="7"/>
        <v/>
      </c>
      <c r="AH22" s="3" t="str">
        <f t="shared" si="8"/>
        <v/>
      </c>
      <c r="AI22" s="3" t="str">
        <f t="shared" si="9"/>
        <v/>
      </c>
      <c r="AJ22" s="3" t="str">
        <f t="shared" si="10"/>
        <v/>
      </c>
      <c r="AK22" s="3" t="str">
        <f t="shared" si="11"/>
        <v/>
      </c>
      <c r="AL22" s="3" t="str">
        <f t="shared" si="12"/>
        <v/>
      </c>
      <c r="AM22" s="3" t="str">
        <f t="shared" si="13"/>
        <v/>
      </c>
      <c r="AN22" s="3" t="str">
        <f t="shared" si="14"/>
        <v/>
      </c>
      <c r="AO22" s="3" t="str">
        <f t="shared" si="15"/>
        <v/>
      </c>
      <c r="AQ22" t="e">
        <f>VLOOKUP($I22,PSMListe,'PSM Liste'!P$4,FALSE)</f>
        <v>#N/A</v>
      </c>
      <c r="AR22" t="e">
        <f>VLOOKUP($I22,PSMListe,'PSM Liste'!Q$4,FALSE)</f>
        <v>#N/A</v>
      </c>
      <c r="AS22" t="e">
        <f>VLOOKUP($I22,PSMListe,'PSM Liste'!R$4,FALSE)</f>
        <v>#N/A</v>
      </c>
      <c r="AT22" t="e">
        <f>VLOOKUP($I22,PSMListe,'PSM Liste'!S$4,FALSE)</f>
        <v>#N/A</v>
      </c>
      <c r="AU22" t="e">
        <f>VLOOKUP($I22,PSMListe,'PSM Liste'!T$4,FALSE)</f>
        <v>#N/A</v>
      </c>
      <c r="AV22" t="e">
        <f>VLOOKUP($I22,PSMListe,'PSM Liste'!U$4,FALSE)</f>
        <v>#N/A</v>
      </c>
      <c r="AW22" t="e">
        <f>VLOOKUP($I22,PSMListe,'PSM Liste'!V$4,FALSE)</f>
        <v>#N/A</v>
      </c>
      <c r="AX22" t="e">
        <f>VLOOKUP($I22,PSMListe,'PSM Liste'!W$4,FALSE)</f>
        <v>#N/A</v>
      </c>
      <c r="AY22" t="e">
        <f>VLOOKUP($I22,PSMListe,'PSM Liste'!X$4,FALSE)</f>
        <v>#N/A</v>
      </c>
      <c r="AZ22" t="e">
        <f>VLOOKUP($I22,PSMListe,'PSM Liste'!Y$4,FALSE)</f>
        <v>#N/A</v>
      </c>
      <c r="BA22" t="e">
        <f t="shared" si="16"/>
        <v>#N/A</v>
      </c>
      <c r="BB22" t="e">
        <f t="shared" si="17"/>
        <v>#N/A</v>
      </c>
      <c r="BC22" t="e">
        <f t="shared" si="18"/>
        <v>#N/A</v>
      </c>
      <c r="BG22" s="78" t="str">
        <f t="shared" si="19"/>
        <v/>
      </c>
      <c r="BH22" s="18" t="str">
        <f t="shared" si="20"/>
        <v/>
      </c>
      <c r="BI22" s="18" t="str">
        <f t="shared" si="23"/>
        <v/>
      </c>
      <c r="BJ22" s="79" t="str">
        <f t="shared" si="21"/>
        <v/>
      </c>
    </row>
    <row r="23" spans="1:62" ht="23.45" customHeight="1" thickBot="1" x14ac:dyDescent="0.3">
      <c r="A23" s="160"/>
      <c r="B23" s="162"/>
      <c r="C23" s="152" t="str">
        <f t="shared" ref="C23" si="30">IF(B20="","",B20)</f>
        <v/>
      </c>
      <c r="D23" s="164"/>
      <c r="E23" s="7">
        <f t="shared" ref="E23" si="31">D20</f>
        <v>0</v>
      </c>
      <c r="F23" s="7" t="s">
        <v>41</v>
      </c>
      <c r="G23" s="7">
        <v>13</v>
      </c>
      <c r="H23" s="57">
        <v>15</v>
      </c>
      <c r="I23" s="96"/>
      <c r="J23" s="94" t="str">
        <f t="shared" si="1"/>
        <v/>
      </c>
      <c r="K23" s="16" t="e">
        <f t="shared" si="2"/>
        <v>#N/A</v>
      </c>
      <c r="L23" s="27" t="str">
        <f>IF(I23="","",VLOOKUP(I23,PSMListe,'PSM Liste'!$T$4,FALSE))</f>
        <v/>
      </c>
      <c r="M23" s="28" t="str">
        <f t="shared" si="22"/>
        <v/>
      </c>
      <c r="N23" s="28" t="str">
        <f t="shared" si="3"/>
        <v/>
      </c>
      <c r="O23" s="28" t="str">
        <f t="shared" si="3"/>
        <v/>
      </c>
      <c r="P23" s="28" t="str">
        <f t="shared" si="3"/>
        <v/>
      </c>
      <c r="Q23" s="28" t="str">
        <f t="shared" si="3"/>
        <v/>
      </c>
      <c r="R23" s="28" t="str">
        <f t="shared" si="3"/>
        <v/>
      </c>
      <c r="S23" s="28" t="str">
        <f t="shared" si="3"/>
        <v/>
      </c>
      <c r="T23" s="28" t="str">
        <f t="shared" si="3"/>
        <v/>
      </c>
      <c r="U23" s="48" t="str">
        <f t="shared" si="3"/>
        <v/>
      </c>
      <c r="V23" s="56" t="str">
        <f t="shared" si="4"/>
        <v/>
      </c>
      <c r="AE23" t="e">
        <f t="shared" si="5"/>
        <v>#N/A</v>
      </c>
      <c r="AF23" t="e">
        <f t="shared" si="6"/>
        <v>#N/A</v>
      </c>
      <c r="AG23" s="3" t="str">
        <f t="shared" si="7"/>
        <v/>
      </c>
      <c r="AH23" s="3" t="str">
        <f t="shared" si="8"/>
        <v/>
      </c>
      <c r="AI23" s="3" t="str">
        <f t="shared" si="9"/>
        <v/>
      </c>
      <c r="AJ23" s="3" t="str">
        <f t="shared" si="10"/>
        <v/>
      </c>
      <c r="AK23" s="3" t="str">
        <f t="shared" si="11"/>
        <v/>
      </c>
      <c r="AL23" s="3" t="str">
        <f t="shared" si="12"/>
        <v/>
      </c>
      <c r="AM23" s="3" t="str">
        <f t="shared" si="13"/>
        <v/>
      </c>
      <c r="AN23" s="3" t="str">
        <f t="shared" si="14"/>
        <v/>
      </c>
      <c r="AO23" s="3" t="str">
        <f t="shared" si="15"/>
        <v/>
      </c>
      <c r="AQ23" t="e">
        <f>VLOOKUP($I23,PSMListe,'PSM Liste'!P$4,FALSE)</f>
        <v>#N/A</v>
      </c>
      <c r="AR23" t="e">
        <f>VLOOKUP($I23,PSMListe,'PSM Liste'!Q$4,FALSE)</f>
        <v>#N/A</v>
      </c>
      <c r="AS23" t="e">
        <f>VLOOKUP($I23,PSMListe,'PSM Liste'!R$4,FALSE)</f>
        <v>#N/A</v>
      </c>
      <c r="AT23" t="e">
        <f>VLOOKUP($I23,PSMListe,'PSM Liste'!S$4,FALSE)</f>
        <v>#N/A</v>
      </c>
      <c r="AU23" t="e">
        <f>VLOOKUP($I23,PSMListe,'PSM Liste'!T$4,FALSE)</f>
        <v>#N/A</v>
      </c>
      <c r="AV23" t="e">
        <f>VLOOKUP($I23,PSMListe,'PSM Liste'!U$4,FALSE)</f>
        <v>#N/A</v>
      </c>
      <c r="AW23" t="e">
        <f>VLOOKUP($I23,PSMListe,'PSM Liste'!V$4,FALSE)</f>
        <v>#N/A</v>
      </c>
      <c r="AX23" t="e">
        <f>VLOOKUP($I23,PSMListe,'PSM Liste'!W$4,FALSE)</f>
        <v>#N/A</v>
      </c>
      <c r="AY23" t="e">
        <f>VLOOKUP($I23,PSMListe,'PSM Liste'!X$4,FALSE)</f>
        <v>#N/A</v>
      </c>
      <c r="AZ23" t="e">
        <f>VLOOKUP($I23,PSMListe,'PSM Liste'!Y$4,FALSE)</f>
        <v>#N/A</v>
      </c>
      <c r="BA23" t="e">
        <f t="shared" si="16"/>
        <v>#N/A</v>
      </c>
      <c r="BB23" t="e">
        <f t="shared" si="17"/>
        <v>#N/A</v>
      </c>
      <c r="BC23" t="e">
        <f t="shared" si="18"/>
        <v>#N/A</v>
      </c>
      <c r="BG23" s="78" t="str">
        <f t="shared" si="19"/>
        <v/>
      </c>
      <c r="BH23" s="18" t="str">
        <f t="shared" si="20"/>
        <v/>
      </c>
      <c r="BI23" s="18" t="str">
        <f t="shared" si="23"/>
        <v/>
      </c>
      <c r="BJ23" s="79" t="str">
        <f t="shared" si="21"/>
        <v/>
      </c>
    </row>
    <row r="24" spans="1:62" ht="23.45" customHeight="1" x14ac:dyDescent="0.25">
      <c r="A24" s="166"/>
      <c r="B24" s="167"/>
      <c r="C24" s="152" t="str">
        <f t="shared" ref="C24" si="32">IF(B24="","",B24)</f>
        <v/>
      </c>
      <c r="D24" s="168"/>
      <c r="E24" s="73">
        <f t="shared" ref="E24" si="33">D24</f>
        <v>0</v>
      </c>
      <c r="F24" s="176" t="s">
        <v>43</v>
      </c>
      <c r="G24" s="177"/>
      <c r="H24" s="178"/>
      <c r="I24" s="93"/>
      <c r="J24" s="98" t="str">
        <f t="shared" si="1"/>
        <v/>
      </c>
      <c r="K24" s="12" t="e">
        <f t="shared" si="2"/>
        <v>#N/A</v>
      </c>
      <c r="L24" s="23" t="str">
        <f>IF(I24="","",VLOOKUP(I24,PSMListe,'PSM Liste'!$T$4,FALSE))</f>
        <v/>
      </c>
      <c r="M24" s="24" t="str">
        <f t="shared" si="22"/>
        <v/>
      </c>
      <c r="N24" s="24" t="str">
        <f t="shared" si="3"/>
        <v/>
      </c>
      <c r="O24" s="24" t="str">
        <f t="shared" si="3"/>
        <v/>
      </c>
      <c r="P24" s="24" t="str">
        <f t="shared" si="3"/>
        <v/>
      </c>
      <c r="Q24" s="24" t="str">
        <f t="shared" si="3"/>
        <v/>
      </c>
      <c r="R24" s="24" t="str">
        <f t="shared" si="3"/>
        <v/>
      </c>
      <c r="S24" s="24" t="str">
        <f t="shared" si="3"/>
        <v/>
      </c>
      <c r="T24" s="24" t="str">
        <f t="shared" si="3"/>
        <v/>
      </c>
      <c r="U24" s="46" t="str">
        <f t="shared" si="3"/>
        <v/>
      </c>
      <c r="V24" s="54" t="str">
        <f t="shared" si="4"/>
        <v/>
      </c>
      <c r="AE24" t="e">
        <f t="shared" si="5"/>
        <v>#N/A</v>
      </c>
      <c r="AF24" t="e">
        <f t="shared" si="6"/>
        <v>#N/A</v>
      </c>
      <c r="AG24" s="3" t="str">
        <f t="shared" si="7"/>
        <v/>
      </c>
      <c r="AH24" s="3" t="str">
        <f t="shared" si="8"/>
        <v/>
      </c>
      <c r="AI24" s="3" t="str">
        <f t="shared" si="9"/>
        <v/>
      </c>
      <c r="AJ24" s="3" t="str">
        <f t="shared" si="10"/>
        <v/>
      </c>
      <c r="AK24" s="3" t="str">
        <f t="shared" si="11"/>
        <v/>
      </c>
      <c r="AL24" s="3" t="str">
        <f t="shared" si="12"/>
        <v/>
      </c>
      <c r="AM24" s="3" t="str">
        <f t="shared" si="13"/>
        <v/>
      </c>
      <c r="AN24" s="3" t="str">
        <f t="shared" si="14"/>
        <v/>
      </c>
      <c r="AO24" s="3" t="str">
        <f t="shared" si="15"/>
        <v/>
      </c>
      <c r="AQ24" t="e">
        <f>VLOOKUP($I24,PSMListe,'PSM Liste'!P$4,FALSE)</f>
        <v>#N/A</v>
      </c>
      <c r="AR24" t="e">
        <f>VLOOKUP($I24,PSMListe,'PSM Liste'!Q$4,FALSE)</f>
        <v>#N/A</v>
      </c>
      <c r="AS24" t="e">
        <f>VLOOKUP($I24,PSMListe,'PSM Liste'!R$4,FALSE)</f>
        <v>#N/A</v>
      </c>
      <c r="AT24" t="e">
        <f>VLOOKUP($I24,PSMListe,'PSM Liste'!S$4,FALSE)</f>
        <v>#N/A</v>
      </c>
      <c r="AU24" t="e">
        <f>VLOOKUP($I24,PSMListe,'PSM Liste'!T$4,FALSE)</f>
        <v>#N/A</v>
      </c>
      <c r="AV24" t="e">
        <f>VLOOKUP($I24,PSMListe,'PSM Liste'!U$4,FALSE)</f>
        <v>#N/A</v>
      </c>
      <c r="AW24" t="e">
        <f>VLOOKUP($I24,PSMListe,'PSM Liste'!V$4,FALSE)</f>
        <v>#N/A</v>
      </c>
      <c r="AX24" t="e">
        <f>VLOOKUP($I24,PSMListe,'PSM Liste'!W$4,FALSE)</f>
        <v>#N/A</v>
      </c>
      <c r="AY24" t="e">
        <f>VLOOKUP($I24,PSMListe,'PSM Liste'!X$4,FALSE)</f>
        <v>#N/A</v>
      </c>
      <c r="AZ24" t="e">
        <f>VLOOKUP($I24,PSMListe,'PSM Liste'!Y$4,FALSE)</f>
        <v>#N/A</v>
      </c>
      <c r="BA24" t="e">
        <f t="shared" si="16"/>
        <v>#N/A</v>
      </c>
      <c r="BB24" t="e">
        <f t="shared" si="17"/>
        <v>#N/A</v>
      </c>
      <c r="BC24" t="e">
        <f t="shared" si="18"/>
        <v>#N/A</v>
      </c>
      <c r="BG24" s="78" t="str">
        <f t="shared" si="19"/>
        <v/>
      </c>
      <c r="BH24" s="18" t="str">
        <f t="shared" si="20"/>
        <v/>
      </c>
      <c r="BI24" s="18" t="str">
        <f t="shared" si="23"/>
        <v/>
      </c>
      <c r="BJ24" s="79" t="str">
        <f t="shared" si="21"/>
        <v/>
      </c>
    </row>
    <row r="25" spans="1:62" ht="23.45" customHeight="1" x14ac:dyDescent="0.25">
      <c r="A25" s="159"/>
      <c r="B25" s="161"/>
      <c r="C25" s="152" t="str">
        <f t="shared" ref="C25" si="34">IF(B24="","",B24)</f>
        <v/>
      </c>
      <c r="D25" s="163"/>
      <c r="E25" s="72">
        <f t="shared" ref="E25" si="35">D24</f>
        <v>0</v>
      </c>
      <c r="F25" s="169"/>
      <c r="G25" s="170"/>
      <c r="H25" s="171"/>
      <c r="I25" s="95"/>
      <c r="J25" s="94" t="str">
        <f t="shared" si="1"/>
        <v/>
      </c>
      <c r="K25" s="14" t="e">
        <f t="shared" si="2"/>
        <v>#N/A</v>
      </c>
      <c r="L25" s="25" t="str">
        <f>IF(I25="","",VLOOKUP(I25,PSMListe,'PSM Liste'!$T$4,FALSE))</f>
        <v/>
      </c>
      <c r="M25" s="26" t="str">
        <f t="shared" si="22"/>
        <v/>
      </c>
      <c r="N25" s="26" t="str">
        <f t="shared" si="3"/>
        <v/>
      </c>
      <c r="O25" s="26" t="str">
        <f t="shared" si="3"/>
        <v/>
      </c>
      <c r="P25" s="26" t="str">
        <f t="shared" si="3"/>
        <v/>
      </c>
      <c r="Q25" s="26" t="str">
        <f t="shared" si="3"/>
        <v/>
      </c>
      <c r="R25" s="26" t="str">
        <f t="shared" si="3"/>
        <v/>
      </c>
      <c r="S25" s="26" t="str">
        <f t="shared" si="3"/>
        <v/>
      </c>
      <c r="T25" s="26" t="str">
        <f t="shared" si="3"/>
        <v/>
      </c>
      <c r="U25" s="47" t="str">
        <f t="shared" si="3"/>
        <v/>
      </c>
      <c r="V25" s="55" t="str">
        <f t="shared" si="4"/>
        <v/>
      </c>
      <c r="AE25" t="e">
        <f t="shared" si="5"/>
        <v>#N/A</v>
      </c>
      <c r="AF25" t="e">
        <f t="shared" si="6"/>
        <v>#N/A</v>
      </c>
      <c r="AG25" s="3" t="str">
        <f t="shared" si="7"/>
        <v/>
      </c>
      <c r="AH25" s="3" t="str">
        <f t="shared" si="8"/>
        <v/>
      </c>
      <c r="AI25" s="3" t="str">
        <f t="shared" si="9"/>
        <v/>
      </c>
      <c r="AJ25" s="3" t="str">
        <f t="shared" si="10"/>
        <v/>
      </c>
      <c r="AK25" s="3" t="str">
        <f t="shared" si="11"/>
        <v/>
      </c>
      <c r="AL25" s="3" t="str">
        <f t="shared" si="12"/>
        <v/>
      </c>
      <c r="AM25" s="3" t="str">
        <f t="shared" si="13"/>
        <v/>
      </c>
      <c r="AN25" s="3" t="str">
        <f t="shared" si="14"/>
        <v/>
      </c>
      <c r="AO25" s="3" t="str">
        <f t="shared" si="15"/>
        <v/>
      </c>
      <c r="AQ25" t="e">
        <f>VLOOKUP($I25,PSMListe,'PSM Liste'!P$4,FALSE)</f>
        <v>#N/A</v>
      </c>
      <c r="AR25" t="e">
        <f>VLOOKUP($I25,PSMListe,'PSM Liste'!Q$4,FALSE)</f>
        <v>#N/A</v>
      </c>
      <c r="AS25" t="e">
        <f>VLOOKUP($I25,PSMListe,'PSM Liste'!R$4,FALSE)</f>
        <v>#N/A</v>
      </c>
      <c r="AT25" t="e">
        <f>VLOOKUP($I25,PSMListe,'PSM Liste'!S$4,FALSE)</f>
        <v>#N/A</v>
      </c>
      <c r="AU25" t="e">
        <f>VLOOKUP($I25,PSMListe,'PSM Liste'!T$4,FALSE)</f>
        <v>#N/A</v>
      </c>
      <c r="AV25" t="e">
        <f>VLOOKUP($I25,PSMListe,'PSM Liste'!U$4,FALSE)</f>
        <v>#N/A</v>
      </c>
      <c r="AW25" t="e">
        <f>VLOOKUP($I25,PSMListe,'PSM Liste'!V$4,FALSE)</f>
        <v>#N/A</v>
      </c>
      <c r="AX25" t="e">
        <f>VLOOKUP($I25,PSMListe,'PSM Liste'!W$4,FALSE)</f>
        <v>#N/A</v>
      </c>
      <c r="AY25" t="e">
        <f>VLOOKUP($I25,PSMListe,'PSM Liste'!X$4,FALSE)</f>
        <v>#N/A</v>
      </c>
      <c r="AZ25" t="e">
        <f>VLOOKUP($I25,PSMListe,'PSM Liste'!Y$4,FALSE)</f>
        <v>#N/A</v>
      </c>
      <c r="BA25" t="e">
        <f t="shared" si="16"/>
        <v>#N/A</v>
      </c>
      <c r="BB25" t="e">
        <f t="shared" si="17"/>
        <v>#N/A</v>
      </c>
      <c r="BC25" t="e">
        <f t="shared" si="18"/>
        <v>#N/A</v>
      </c>
      <c r="BG25" s="78" t="str">
        <f t="shared" si="19"/>
        <v/>
      </c>
      <c r="BH25" s="18" t="str">
        <f t="shared" si="20"/>
        <v/>
      </c>
      <c r="BI25" s="18" t="str">
        <f t="shared" si="23"/>
        <v/>
      </c>
      <c r="BJ25" s="79" t="str">
        <f t="shared" si="21"/>
        <v/>
      </c>
    </row>
    <row r="26" spans="1:62" ht="23.45" customHeight="1" x14ac:dyDescent="0.25">
      <c r="A26" s="159"/>
      <c r="B26" s="161"/>
      <c r="C26" s="152" t="str">
        <f t="shared" ref="C26" si="36">IF(B24="","",B24)</f>
        <v/>
      </c>
      <c r="D26" s="163"/>
      <c r="E26" s="72">
        <f t="shared" ref="E26" si="37">D24</f>
        <v>0</v>
      </c>
      <c r="F26" s="169" t="s">
        <v>72</v>
      </c>
      <c r="G26" s="170"/>
      <c r="H26" s="171"/>
      <c r="I26" s="95"/>
      <c r="J26" s="94" t="str">
        <f t="shared" si="1"/>
        <v/>
      </c>
      <c r="K26" s="14" t="e">
        <f t="shared" si="2"/>
        <v>#N/A</v>
      </c>
      <c r="L26" s="25" t="str">
        <f>IF(I26="","",VLOOKUP(I26,PSMListe,'PSM Liste'!$T$4,FALSE))</f>
        <v/>
      </c>
      <c r="M26" s="26" t="str">
        <f t="shared" si="22"/>
        <v/>
      </c>
      <c r="N26" s="26" t="str">
        <f t="shared" si="3"/>
        <v/>
      </c>
      <c r="O26" s="26" t="str">
        <f t="shared" si="3"/>
        <v/>
      </c>
      <c r="P26" s="26" t="str">
        <f t="shared" si="3"/>
        <v/>
      </c>
      <c r="Q26" s="26" t="str">
        <f t="shared" si="3"/>
        <v/>
      </c>
      <c r="R26" s="26" t="str">
        <f t="shared" si="3"/>
        <v/>
      </c>
      <c r="S26" s="26" t="str">
        <f t="shared" si="3"/>
        <v/>
      </c>
      <c r="T26" s="26" t="str">
        <f t="shared" si="3"/>
        <v/>
      </c>
      <c r="U26" s="47" t="str">
        <f t="shared" si="3"/>
        <v/>
      </c>
      <c r="V26" s="55" t="str">
        <f t="shared" si="4"/>
        <v/>
      </c>
      <c r="AE26" t="e">
        <f t="shared" si="5"/>
        <v>#N/A</v>
      </c>
      <c r="AF26" t="e">
        <f t="shared" si="6"/>
        <v>#N/A</v>
      </c>
      <c r="AG26" s="3" t="str">
        <f t="shared" si="7"/>
        <v/>
      </c>
      <c r="AH26" s="3" t="str">
        <f t="shared" si="8"/>
        <v/>
      </c>
      <c r="AI26" s="3" t="str">
        <f t="shared" si="9"/>
        <v/>
      </c>
      <c r="AJ26" s="3" t="str">
        <f t="shared" si="10"/>
        <v/>
      </c>
      <c r="AK26" s="3" t="str">
        <f t="shared" si="11"/>
        <v/>
      </c>
      <c r="AL26" s="3" t="str">
        <f t="shared" si="12"/>
        <v/>
      </c>
      <c r="AM26" s="3" t="str">
        <f t="shared" si="13"/>
        <v/>
      </c>
      <c r="AN26" s="3" t="str">
        <f t="shared" si="14"/>
        <v/>
      </c>
      <c r="AO26" s="3" t="str">
        <f t="shared" si="15"/>
        <v/>
      </c>
      <c r="AQ26" t="e">
        <f>VLOOKUP($I26,PSMListe,'PSM Liste'!P$4,FALSE)</f>
        <v>#N/A</v>
      </c>
      <c r="AR26" t="e">
        <f>VLOOKUP($I26,PSMListe,'PSM Liste'!Q$4,FALSE)</f>
        <v>#N/A</v>
      </c>
      <c r="AS26" t="e">
        <f>VLOOKUP($I26,PSMListe,'PSM Liste'!R$4,FALSE)</f>
        <v>#N/A</v>
      </c>
      <c r="AT26" t="e">
        <f>VLOOKUP($I26,PSMListe,'PSM Liste'!S$4,FALSE)</f>
        <v>#N/A</v>
      </c>
      <c r="AU26" t="e">
        <f>VLOOKUP($I26,PSMListe,'PSM Liste'!T$4,FALSE)</f>
        <v>#N/A</v>
      </c>
      <c r="AV26" t="e">
        <f>VLOOKUP($I26,PSMListe,'PSM Liste'!U$4,FALSE)</f>
        <v>#N/A</v>
      </c>
      <c r="AW26" t="e">
        <f>VLOOKUP($I26,PSMListe,'PSM Liste'!V$4,FALSE)</f>
        <v>#N/A</v>
      </c>
      <c r="AX26" t="e">
        <f>VLOOKUP($I26,PSMListe,'PSM Liste'!W$4,FALSE)</f>
        <v>#N/A</v>
      </c>
      <c r="AY26" t="e">
        <f>VLOOKUP($I26,PSMListe,'PSM Liste'!X$4,FALSE)</f>
        <v>#N/A</v>
      </c>
      <c r="AZ26" t="e">
        <f>VLOOKUP($I26,PSMListe,'PSM Liste'!Y$4,FALSE)</f>
        <v>#N/A</v>
      </c>
      <c r="BA26" t="e">
        <f t="shared" si="16"/>
        <v>#N/A</v>
      </c>
      <c r="BB26" t="e">
        <f t="shared" si="17"/>
        <v>#N/A</v>
      </c>
      <c r="BC26" t="e">
        <f t="shared" si="18"/>
        <v>#N/A</v>
      </c>
      <c r="BG26" s="78" t="str">
        <f t="shared" si="19"/>
        <v/>
      </c>
      <c r="BH26" s="18" t="str">
        <f t="shared" si="20"/>
        <v/>
      </c>
      <c r="BI26" s="18" t="str">
        <f t="shared" si="23"/>
        <v/>
      </c>
      <c r="BJ26" s="79" t="str">
        <f t="shared" si="21"/>
        <v/>
      </c>
    </row>
    <row r="27" spans="1:62" ht="23.45" customHeight="1" thickBot="1" x14ac:dyDescent="0.3">
      <c r="A27" s="160"/>
      <c r="B27" s="162"/>
      <c r="C27" s="152" t="str">
        <f t="shared" ref="C27" si="38">IF(B24="","",B24)</f>
        <v/>
      </c>
      <c r="D27" s="164"/>
      <c r="E27" s="7">
        <f t="shared" ref="E27" si="39">D24</f>
        <v>0</v>
      </c>
      <c r="F27" s="7" t="s">
        <v>41</v>
      </c>
      <c r="G27" s="7">
        <v>53</v>
      </c>
      <c r="H27" s="57">
        <v>55</v>
      </c>
      <c r="I27" s="96"/>
      <c r="J27" s="94" t="str">
        <f t="shared" si="1"/>
        <v/>
      </c>
      <c r="K27" s="14" t="e">
        <f t="shared" si="2"/>
        <v>#N/A</v>
      </c>
      <c r="L27" s="25" t="str">
        <f>IF(I27="","",VLOOKUP(I27,PSMListe,'PSM Liste'!$T$4,FALSE))</f>
        <v/>
      </c>
      <c r="M27" s="28" t="str">
        <f t="shared" si="22"/>
        <v/>
      </c>
      <c r="N27" s="28" t="str">
        <f t="shared" si="3"/>
        <v/>
      </c>
      <c r="O27" s="28" t="str">
        <f t="shared" si="3"/>
        <v/>
      </c>
      <c r="P27" s="28" t="str">
        <f t="shared" si="3"/>
        <v/>
      </c>
      <c r="Q27" s="28" t="str">
        <f t="shared" si="3"/>
        <v/>
      </c>
      <c r="R27" s="28" t="str">
        <f t="shared" si="3"/>
        <v/>
      </c>
      <c r="S27" s="28" t="str">
        <f t="shared" si="3"/>
        <v/>
      </c>
      <c r="T27" s="28" t="str">
        <f t="shared" si="3"/>
        <v/>
      </c>
      <c r="U27" s="48" t="str">
        <f t="shared" si="3"/>
        <v/>
      </c>
      <c r="V27" s="56" t="str">
        <f t="shared" si="4"/>
        <v/>
      </c>
      <c r="AE27" t="e">
        <f t="shared" si="5"/>
        <v>#N/A</v>
      </c>
      <c r="AF27" t="e">
        <f t="shared" si="6"/>
        <v>#N/A</v>
      </c>
      <c r="AG27" s="3" t="str">
        <f t="shared" si="7"/>
        <v/>
      </c>
      <c r="AH27" s="3" t="str">
        <f t="shared" si="8"/>
        <v/>
      </c>
      <c r="AI27" s="3" t="str">
        <f t="shared" si="9"/>
        <v/>
      </c>
      <c r="AJ27" s="3" t="str">
        <f t="shared" si="10"/>
        <v/>
      </c>
      <c r="AK27" s="3" t="str">
        <f t="shared" si="11"/>
        <v/>
      </c>
      <c r="AL27" s="3" t="str">
        <f t="shared" si="12"/>
        <v/>
      </c>
      <c r="AM27" s="3" t="str">
        <f t="shared" si="13"/>
        <v/>
      </c>
      <c r="AN27" s="3" t="str">
        <f t="shared" si="14"/>
        <v/>
      </c>
      <c r="AO27" s="3" t="str">
        <f t="shared" si="15"/>
        <v/>
      </c>
      <c r="AQ27" t="e">
        <f>VLOOKUP($I27,PSMListe,'PSM Liste'!P$4,FALSE)</f>
        <v>#N/A</v>
      </c>
      <c r="AR27" t="e">
        <f>VLOOKUP($I27,PSMListe,'PSM Liste'!Q$4,FALSE)</f>
        <v>#N/A</v>
      </c>
      <c r="AS27" t="e">
        <f>VLOOKUP($I27,PSMListe,'PSM Liste'!R$4,FALSE)</f>
        <v>#N/A</v>
      </c>
      <c r="AT27" t="e">
        <f>VLOOKUP($I27,PSMListe,'PSM Liste'!S$4,FALSE)</f>
        <v>#N/A</v>
      </c>
      <c r="AU27" t="e">
        <f>VLOOKUP($I27,PSMListe,'PSM Liste'!T$4,FALSE)</f>
        <v>#N/A</v>
      </c>
      <c r="AV27" t="e">
        <f>VLOOKUP($I27,PSMListe,'PSM Liste'!U$4,FALSE)</f>
        <v>#N/A</v>
      </c>
      <c r="AW27" t="e">
        <f>VLOOKUP($I27,PSMListe,'PSM Liste'!V$4,FALSE)</f>
        <v>#N/A</v>
      </c>
      <c r="AX27" t="e">
        <f>VLOOKUP($I27,PSMListe,'PSM Liste'!W$4,FALSE)</f>
        <v>#N/A</v>
      </c>
      <c r="AY27" t="e">
        <f>VLOOKUP($I27,PSMListe,'PSM Liste'!X$4,FALSE)</f>
        <v>#N/A</v>
      </c>
      <c r="AZ27" t="e">
        <f>VLOOKUP($I27,PSMListe,'PSM Liste'!Y$4,FALSE)</f>
        <v>#N/A</v>
      </c>
      <c r="BA27" t="e">
        <f t="shared" si="16"/>
        <v>#N/A</v>
      </c>
      <c r="BB27" t="e">
        <f t="shared" si="17"/>
        <v>#N/A</v>
      </c>
      <c r="BC27" t="e">
        <f t="shared" si="18"/>
        <v>#N/A</v>
      </c>
      <c r="BG27" s="78" t="str">
        <f t="shared" si="19"/>
        <v/>
      </c>
      <c r="BH27" s="18" t="str">
        <f t="shared" si="20"/>
        <v/>
      </c>
      <c r="BI27" s="18" t="str">
        <f t="shared" si="23"/>
        <v/>
      </c>
      <c r="BJ27" s="79" t="str">
        <f t="shared" si="21"/>
        <v/>
      </c>
    </row>
    <row r="28" spans="1:62" ht="23.45" customHeight="1" x14ac:dyDescent="0.25">
      <c r="A28" s="166"/>
      <c r="B28" s="167"/>
      <c r="C28" s="152" t="str">
        <f t="shared" ref="C28" si="40">IF(B28="","",B28)</f>
        <v/>
      </c>
      <c r="D28" s="168"/>
      <c r="E28" s="73">
        <f t="shared" ref="E28" si="41">D28</f>
        <v>0</v>
      </c>
      <c r="F28" s="176" t="s">
        <v>51</v>
      </c>
      <c r="G28" s="177"/>
      <c r="H28" s="178"/>
      <c r="I28" s="93"/>
      <c r="J28" s="98" t="str">
        <f t="shared" si="1"/>
        <v/>
      </c>
      <c r="K28" s="12" t="e">
        <f t="shared" si="2"/>
        <v>#N/A</v>
      </c>
      <c r="L28" s="23" t="str">
        <f>IF(I28="","",VLOOKUP(I28,PSMListe,'PSM Liste'!$T$4,FALSE))</f>
        <v/>
      </c>
      <c r="M28" s="24" t="str">
        <f t="shared" si="22"/>
        <v/>
      </c>
      <c r="N28" s="24" t="str">
        <f t="shared" si="3"/>
        <v/>
      </c>
      <c r="O28" s="24" t="str">
        <f t="shared" si="3"/>
        <v/>
      </c>
      <c r="P28" s="24" t="str">
        <f t="shared" si="3"/>
        <v/>
      </c>
      <c r="Q28" s="24" t="str">
        <f t="shared" si="3"/>
        <v/>
      </c>
      <c r="R28" s="24" t="str">
        <f t="shared" si="3"/>
        <v/>
      </c>
      <c r="S28" s="24" t="str">
        <f t="shared" si="3"/>
        <v/>
      </c>
      <c r="T28" s="24" t="str">
        <f t="shared" si="3"/>
        <v/>
      </c>
      <c r="U28" s="46" t="str">
        <f t="shared" si="3"/>
        <v/>
      </c>
      <c r="V28" s="54" t="str">
        <f t="shared" si="4"/>
        <v/>
      </c>
      <c r="AE28" t="e">
        <f t="shared" si="5"/>
        <v>#N/A</v>
      </c>
      <c r="AF28" t="e">
        <f t="shared" si="6"/>
        <v>#N/A</v>
      </c>
      <c r="AG28" s="3" t="str">
        <f t="shared" si="7"/>
        <v/>
      </c>
      <c r="AH28" s="3" t="str">
        <f t="shared" si="8"/>
        <v/>
      </c>
      <c r="AI28" s="3" t="str">
        <f t="shared" si="9"/>
        <v/>
      </c>
      <c r="AJ28" s="3" t="str">
        <f t="shared" si="10"/>
        <v/>
      </c>
      <c r="AK28" s="3" t="str">
        <f t="shared" si="11"/>
        <v/>
      </c>
      <c r="AL28" s="3" t="str">
        <f t="shared" si="12"/>
        <v/>
      </c>
      <c r="AM28" s="3" t="str">
        <f t="shared" si="13"/>
        <v/>
      </c>
      <c r="AN28" s="3" t="str">
        <f t="shared" si="14"/>
        <v/>
      </c>
      <c r="AO28" s="3" t="str">
        <f t="shared" si="15"/>
        <v/>
      </c>
      <c r="AQ28" t="e">
        <f>VLOOKUP($I28,PSMListe,'PSM Liste'!P$4,FALSE)</f>
        <v>#N/A</v>
      </c>
      <c r="AR28" t="e">
        <f>VLOOKUP($I28,PSMListe,'PSM Liste'!Q$4,FALSE)</f>
        <v>#N/A</v>
      </c>
      <c r="AS28" t="e">
        <f>VLOOKUP($I28,PSMListe,'PSM Liste'!R$4,FALSE)</f>
        <v>#N/A</v>
      </c>
      <c r="AT28" t="e">
        <f>VLOOKUP($I28,PSMListe,'PSM Liste'!S$4,FALSE)</f>
        <v>#N/A</v>
      </c>
      <c r="AU28" t="e">
        <f>VLOOKUP($I28,PSMListe,'PSM Liste'!T$4,FALSE)</f>
        <v>#N/A</v>
      </c>
      <c r="AV28" t="e">
        <f>VLOOKUP($I28,PSMListe,'PSM Liste'!U$4,FALSE)</f>
        <v>#N/A</v>
      </c>
      <c r="AW28" t="e">
        <f>VLOOKUP($I28,PSMListe,'PSM Liste'!V$4,FALSE)</f>
        <v>#N/A</v>
      </c>
      <c r="AX28" t="e">
        <f>VLOOKUP($I28,PSMListe,'PSM Liste'!W$4,FALSE)</f>
        <v>#N/A</v>
      </c>
      <c r="AY28" t="e">
        <f>VLOOKUP($I28,PSMListe,'PSM Liste'!X$4,FALSE)</f>
        <v>#N/A</v>
      </c>
      <c r="AZ28" t="e">
        <f>VLOOKUP($I28,PSMListe,'PSM Liste'!Y$4,FALSE)</f>
        <v>#N/A</v>
      </c>
      <c r="BA28" t="e">
        <f t="shared" si="16"/>
        <v>#N/A</v>
      </c>
      <c r="BB28" t="e">
        <f t="shared" si="17"/>
        <v>#N/A</v>
      </c>
      <c r="BC28" t="e">
        <f t="shared" si="18"/>
        <v>#N/A</v>
      </c>
      <c r="BG28" s="78" t="str">
        <f t="shared" si="19"/>
        <v/>
      </c>
      <c r="BH28" s="18" t="str">
        <f t="shared" si="20"/>
        <v/>
      </c>
      <c r="BI28" s="18" t="str">
        <f t="shared" si="23"/>
        <v/>
      </c>
      <c r="BJ28" s="79" t="str">
        <f t="shared" si="21"/>
        <v/>
      </c>
    </row>
    <row r="29" spans="1:62" ht="23.45" customHeight="1" x14ac:dyDescent="0.25">
      <c r="A29" s="159"/>
      <c r="B29" s="161"/>
      <c r="C29" s="152" t="str">
        <f t="shared" ref="C29" si="42">IF(B28="","",B28)</f>
        <v/>
      </c>
      <c r="D29" s="163"/>
      <c r="E29" s="72">
        <f t="shared" ref="E29" si="43">D28</f>
        <v>0</v>
      </c>
      <c r="F29" s="169"/>
      <c r="G29" s="170"/>
      <c r="H29" s="171"/>
      <c r="I29" s="95"/>
      <c r="J29" s="94" t="str">
        <f t="shared" si="1"/>
        <v/>
      </c>
      <c r="K29" s="14" t="e">
        <f t="shared" si="2"/>
        <v>#N/A</v>
      </c>
      <c r="L29" s="25" t="str">
        <f>IF(I29="","",VLOOKUP(I29,PSMListe,'PSM Liste'!$T$4,FALSE))</f>
        <v/>
      </c>
      <c r="M29" s="26" t="str">
        <f t="shared" si="22"/>
        <v/>
      </c>
      <c r="N29" s="26" t="str">
        <f t="shared" si="3"/>
        <v/>
      </c>
      <c r="O29" s="26" t="str">
        <f t="shared" si="3"/>
        <v/>
      </c>
      <c r="P29" s="26" t="str">
        <f t="shared" si="3"/>
        <v/>
      </c>
      <c r="Q29" s="26" t="str">
        <f t="shared" si="3"/>
        <v/>
      </c>
      <c r="R29" s="26" t="str">
        <f t="shared" si="3"/>
        <v/>
      </c>
      <c r="S29" s="26" t="str">
        <f t="shared" si="3"/>
        <v/>
      </c>
      <c r="T29" s="26" t="str">
        <f t="shared" si="3"/>
        <v/>
      </c>
      <c r="U29" s="47" t="str">
        <f t="shared" si="3"/>
        <v/>
      </c>
      <c r="V29" s="55" t="str">
        <f t="shared" si="4"/>
        <v/>
      </c>
      <c r="AE29" t="e">
        <f t="shared" si="5"/>
        <v>#N/A</v>
      </c>
      <c r="AF29" t="e">
        <f t="shared" si="6"/>
        <v>#N/A</v>
      </c>
      <c r="AG29" s="3" t="str">
        <f t="shared" si="7"/>
        <v/>
      </c>
      <c r="AH29" s="3" t="str">
        <f t="shared" si="8"/>
        <v/>
      </c>
      <c r="AI29" s="3" t="str">
        <f t="shared" si="9"/>
        <v/>
      </c>
      <c r="AJ29" s="3" t="str">
        <f t="shared" si="10"/>
        <v/>
      </c>
      <c r="AK29" s="3" t="str">
        <f t="shared" si="11"/>
        <v/>
      </c>
      <c r="AL29" s="3" t="str">
        <f t="shared" si="12"/>
        <v/>
      </c>
      <c r="AM29" s="3" t="str">
        <f t="shared" si="13"/>
        <v/>
      </c>
      <c r="AN29" s="3" t="str">
        <f t="shared" si="14"/>
        <v/>
      </c>
      <c r="AO29" s="3" t="str">
        <f t="shared" si="15"/>
        <v/>
      </c>
      <c r="AQ29" t="e">
        <f>VLOOKUP($I29,PSMListe,'PSM Liste'!P$4,FALSE)</f>
        <v>#N/A</v>
      </c>
      <c r="AR29" t="e">
        <f>VLOOKUP($I29,PSMListe,'PSM Liste'!Q$4,FALSE)</f>
        <v>#N/A</v>
      </c>
      <c r="AS29" t="e">
        <f>VLOOKUP($I29,PSMListe,'PSM Liste'!R$4,FALSE)</f>
        <v>#N/A</v>
      </c>
      <c r="AT29" t="e">
        <f>VLOOKUP($I29,PSMListe,'PSM Liste'!S$4,FALSE)</f>
        <v>#N/A</v>
      </c>
      <c r="AU29" t="e">
        <f>VLOOKUP($I29,PSMListe,'PSM Liste'!T$4,FALSE)</f>
        <v>#N/A</v>
      </c>
      <c r="AV29" t="e">
        <f>VLOOKUP($I29,PSMListe,'PSM Liste'!U$4,FALSE)</f>
        <v>#N/A</v>
      </c>
      <c r="AW29" t="e">
        <f>VLOOKUP($I29,PSMListe,'PSM Liste'!V$4,FALSE)</f>
        <v>#N/A</v>
      </c>
      <c r="AX29" t="e">
        <f>VLOOKUP($I29,PSMListe,'PSM Liste'!W$4,FALSE)</f>
        <v>#N/A</v>
      </c>
      <c r="AY29" t="e">
        <f>VLOOKUP($I29,PSMListe,'PSM Liste'!X$4,FALSE)</f>
        <v>#N/A</v>
      </c>
      <c r="AZ29" t="e">
        <f>VLOOKUP($I29,PSMListe,'PSM Liste'!Y$4,FALSE)</f>
        <v>#N/A</v>
      </c>
      <c r="BA29" t="e">
        <f t="shared" si="16"/>
        <v>#N/A</v>
      </c>
      <c r="BB29" t="e">
        <f t="shared" si="17"/>
        <v>#N/A</v>
      </c>
      <c r="BC29" t="e">
        <f t="shared" si="18"/>
        <v>#N/A</v>
      </c>
      <c r="BG29" s="78" t="str">
        <f t="shared" si="19"/>
        <v/>
      </c>
      <c r="BH29" s="18" t="str">
        <f t="shared" si="20"/>
        <v/>
      </c>
      <c r="BI29" s="18" t="str">
        <f t="shared" si="23"/>
        <v/>
      </c>
      <c r="BJ29" s="79" t="str">
        <f t="shared" si="21"/>
        <v/>
      </c>
    </row>
    <row r="30" spans="1:62" ht="23.45" customHeight="1" x14ac:dyDescent="0.25">
      <c r="A30" s="159"/>
      <c r="B30" s="161"/>
      <c r="C30" s="152" t="str">
        <f t="shared" ref="C30" si="44">IF(B28="","",B28)</f>
        <v/>
      </c>
      <c r="D30" s="163"/>
      <c r="E30" s="72">
        <f t="shared" ref="E30" si="45">D28</f>
        <v>0</v>
      </c>
      <c r="F30" s="169"/>
      <c r="G30" s="170"/>
      <c r="H30" s="171"/>
      <c r="I30" s="95"/>
      <c r="J30" s="94" t="str">
        <f t="shared" si="1"/>
        <v/>
      </c>
      <c r="K30" s="14" t="e">
        <f t="shared" si="2"/>
        <v>#N/A</v>
      </c>
      <c r="L30" s="25" t="str">
        <f>IF(I30="","",VLOOKUP(I30,PSMListe,'PSM Liste'!$T$4,FALSE))</f>
        <v/>
      </c>
      <c r="M30" s="26" t="str">
        <f t="shared" si="22"/>
        <v/>
      </c>
      <c r="N30" s="26" t="str">
        <f t="shared" si="3"/>
        <v/>
      </c>
      <c r="O30" s="26" t="str">
        <f t="shared" si="3"/>
        <v/>
      </c>
      <c r="P30" s="26" t="str">
        <f t="shared" si="3"/>
        <v/>
      </c>
      <c r="Q30" s="26" t="str">
        <f t="shared" si="3"/>
        <v/>
      </c>
      <c r="R30" s="26" t="str">
        <f t="shared" si="3"/>
        <v/>
      </c>
      <c r="S30" s="26" t="str">
        <f t="shared" si="3"/>
        <v/>
      </c>
      <c r="T30" s="26" t="str">
        <f t="shared" si="3"/>
        <v/>
      </c>
      <c r="U30" s="47" t="str">
        <f t="shared" si="3"/>
        <v/>
      </c>
      <c r="V30" s="55" t="str">
        <f t="shared" si="4"/>
        <v/>
      </c>
      <c r="AE30" t="e">
        <f t="shared" si="5"/>
        <v>#N/A</v>
      </c>
      <c r="AF30" t="e">
        <f t="shared" si="6"/>
        <v>#N/A</v>
      </c>
      <c r="AG30" s="3" t="str">
        <f t="shared" si="7"/>
        <v/>
      </c>
      <c r="AH30" s="3" t="str">
        <f t="shared" si="8"/>
        <v/>
      </c>
      <c r="AI30" s="3" t="str">
        <f t="shared" si="9"/>
        <v/>
      </c>
      <c r="AJ30" s="3" t="str">
        <f t="shared" si="10"/>
        <v/>
      </c>
      <c r="AK30" s="3" t="str">
        <f t="shared" si="11"/>
        <v/>
      </c>
      <c r="AL30" s="3" t="str">
        <f t="shared" si="12"/>
        <v/>
      </c>
      <c r="AM30" s="3" t="str">
        <f t="shared" si="13"/>
        <v/>
      </c>
      <c r="AN30" s="3" t="str">
        <f t="shared" si="14"/>
        <v/>
      </c>
      <c r="AO30" s="3" t="str">
        <f t="shared" si="15"/>
        <v/>
      </c>
      <c r="AQ30" t="e">
        <f>VLOOKUP($I30,PSMListe,'PSM Liste'!P$4,FALSE)</f>
        <v>#N/A</v>
      </c>
      <c r="AR30" t="e">
        <f>VLOOKUP($I30,PSMListe,'PSM Liste'!Q$4,FALSE)</f>
        <v>#N/A</v>
      </c>
      <c r="AS30" t="e">
        <f>VLOOKUP($I30,PSMListe,'PSM Liste'!R$4,FALSE)</f>
        <v>#N/A</v>
      </c>
      <c r="AT30" t="e">
        <f>VLOOKUP($I30,PSMListe,'PSM Liste'!S$4,FALSE)</f>
        <v>#N/A</v>
      </c>
      <c r="AU30" t="e">
        <f>VLOOKUP($I30,PSMListe,'PSM Liste'!T$4,FALSE)</f>
        <v>#N/A</v>
      </c>
      <c r="AV30" t="e">
        <f>VLOOKUP($I30,PSMListe,'PSM Liste'!U$4,FALSE)</f>
        <v>#N/A</v>
      </c>
      <c r="AW30" t="e">
        <f>VLOOKUP($I30,PSMListe,'PSM Liste'!V$4,FALSE)</f>
        <v>#N/A</v>
      </c>
      <c r="AX30" t="e">
        <f>VLOOKUP($I30,PSMListe,'PSM Liste'!W$4,FALSE)</f>
        <v>#N/A</v>
      </c>
      <c r="AY30" t="e">
        <f>VLOOKUP($I30,PSMListe,'PSM Liste'!X$4,FALSE)</f>
        <v>#N/A</v>
      </c>
      <c r="AZ30" t="e">
        <f>VLOOKUP($I30,PSMListe,'PSM Liste'!Y$4,FALSE)</f>
        <v>#N/A</v>
      </c>
      <c r="BA30" t="e">
        <f t="shared" si="16"/>
        <v>#N/A</v>
      </c>
      <c r="BB30" t="e">
        <f t="shared" si="17"/>
        <v>#N/A</v>
      </c>
      <c r="BC30" t="e">
        <f t="shared" si="18"/>
        <v>#N/A</v>
      </c>
      <c r="BG30" s="78" t="str">
        <f t="shared" si="19"/>
        <v/>
      </c>
      <c r="BH30" s="18" t="str">
        <f t="shared" si="20"/>
        <v/>
      </c>
      <c r="BI30" s="18" t="str">
        <f t="shared" si="23"/>
        <v/>
      </c>
      <c r="BJ30" s="79" t="str">
        <f t="shared" si="21"/>
        <v/>
      </c>
    </row>
    <row r="31" spans="1:62" ht="23.45" customHeight="1" thickBot="1" x14ac:dyDescent="0.3">
      <c r="A31" s="160"/>
      <c r="B31" s="162"/>
      <c r="C31" s="152" t="str">
        <f t="shared" ref="C31" si="46">IF(B28="","",B28)</f>
        <v/>
      </c>
      <c r="D31" s="164"/>
      <c r="E31" s="7">
        <f t="shared" ref="E31" si="47">D28</f>
        <v>0</v>
      </c>
      <c r="F31" s="7" t="s">
        <v>41</v>
      </c>
      <c r="G31" s="7">
        <v>57</v>
      </c>
      <c r="H31" s="57">
        <v>60</v>
      </c>
      <c r="I31" s="96"/>
      <c r="J31" s="97" t="str">
        <f t="shared" si="1"/>
        <v/>
      </c>
      <c r="K31" s="16" t="e">
        <f t="shared" si="2"/>
        <v>#N/A</v>
      </c>
      <c r="L31" s="29" t="str">
        <f>IF(I31="","",VLOOKUP(I31,PSMListe,'PSM Liste'!$T$4,FALSE))</f>
        <v/>
      </c>
      <c r="M31" s="30" t="str">
        <f t="shared" si="22"/>
        <v/>
      </c>
      <c r="N31" s="30" t="str">
        <f t="shared" si="3"/>
        <v/>
      </c>
      <c r="O31" s="30" t="str">
        <f t="shared" si="3"/>
        <v/>
      </c>
      <c r="P31" s="30" t="str">
        <f t="shared" si="3"/>
        <v/>
      </c>
      <c r="Q31" s="30" t="str">
        <f t="shared" si="3"/>
        <v/>
      </c>
      <c r="R31" s="30" t="str">
        <f t="shared" si="3"/>
        <v/>
      </c>
      <c r="S31" s="30" t="str">
        <f t="shared" si="3"/>
        <v/>
      </c>
      <c r="T31" s="30" t="str">
        <f t="shared" si="3"/>
        <v/>
      </c>
      <c r="U31" s="49" t="str">
        <f t="shared" si="3"/>
        <v/>
      </c>
      <c r="V31" s="56" t="str">
        <f t="shared" si="4"/>
        <v/>
      </c>
      <c r="AE31" t="e">
        <f t="shared" si="5"/>
        <v>#N/A</v>
      </c>
      <c r="AF31" t="e">
        <f t="shared" si="6"/>
        <v>#N/A</v>
      </c>
      <c r="AG31" s="3" t="str">
        <f t="shared" si="7"/>
        <v/>
      </c>
      <c r="AH31" s="3" t="str">
        <f t="shared" si="8"/>
        <v/>
      </c>
      <c r="AI31" s="3" t="str">
        <f t="shared" si="9"/>
        <v/>
      </c>
      <c r="AJ31" s="3" t="str">
        <f t="shared" si="10"/>
        <v/>
      </c>
      <c r="AK31" s="3" t="str">
        <f t="shared" si="11"/>
        <v/>
      </c>
      <c r="AL31" s="3" t="str">
        <f t="shared" si="12"/>
        <v/>
      </c>
      <c r="AM31" s="3" t="str">
        <f t="shared" si="13"/>
        <v/>
      </c>
      <c r="AN31" s="3" t="str">
        <f t="shared" si="14"/>
        <v/>
      </c>
      <c r="AO31" s="3" t="str">
        <f t="shared" si="15"/>
        <v/>
      </c>
      <c r="AQ31" t="e">
        <f>VLOOKUP($I31,PSMListe,'PSM Liste'!P$4,FALSE)</f>
        <v>#N/A</v>
      </c>
      <c r="AR31" t="e">
        <f>VLOOKUP($I31,PSMListe,'PSM Liste'!Q$4,FALSE)</f>
        <v>#N/A</v>
      </c>
      <c r="AS31" t="e">
        <f>VLOOKUP($I31,PSMListe,'PSM Liste'!R$4,FALSE)</f>
        <v>#N/A</v>
      </c>
      <c r="AT31" t="e">
        <f>VLOOKUP($I31,PSMListe,'PSM Liste'!S$4,FALSE)</f>
        <v>#N/A</v>
      </c>
      <c r="AU31" t="e">
        <f>VLOOKUP($I31,PSMListe,'PSM Liste'!T$4,FALSE)</f>
        <v>#N/A</v>
      </c>
      <c r="AV31" t="e">
        <f>VLOOKUP($I31,PSMListe,'PSM Liste'!U$4,FALSE)</f>
        <v>#N/A</v>
      </c>
      <c r="AW31" t="e">
        <f>VLOOKUP($I31,PSMListe,'PSM Liste'!V$4,FALSE)</f>
        <v>#N/A</v>
      </c>
      <c r="AX31" t="e">
        <f>VLOOKUP($I31,PSMListe,'PSM Liste'!W$4,FALSE)</f>
        <v>#N/A</v>
      </c>
      <c r="AY31" t="e">
        <f>VLOOKUP($I31,PSMListe,'PSM Liste'!X$4,FALSE)</f>
        <v>#N/A</v>
      </c>
      <c r="AZ31" t="e">
        <f>VLOOKUP($I31,PSMListe,'PSM Liste'!Y$4,FALSE)</f>
        <v>#N/A</v>
      </c>
      <c r="BA31" t="e">
        <f t="shared" si="16"/>
        <v>#N/A</v>
      </c>
      <c r="BB31" t="e">
        <f t="shared" si="17"/>
        <v>#N/A</v>
      </c>
      <c r="BC31" t="e">
        <f t="shared" si="18"/>
        <v>#N/A</v>
      </c>
      <c r="BG31" s="78" t="str">
        <f t="shared" si="19"/>
        <v/>
      </c>
      <c r="BH31" s="18" t="str">
        <f t="shared" si="20"/>
        <v/>
      </c>
      <c r="BI31" s="18" t="str">
        <f t="shared" si="23"/>
        <v/>
      </c>
      <c r="BJ31" s="79" t="str">
        <f t="shared" si="21"/>
        <v/>
      </c>
    </row>
    <row r="32" spans="1:62" ht="23.45" customHeight="1" x14ac:dyDescent="0.25">
      <c r="A32" s="166"/>
      <c r="B32" s="167"/>
      <c r="C32" s="152" t="str">
        <f t="shared" ref="C32" si="48">IF(B32="","",B32)</f>
        <v/>
      </c>
      <c r="D32" s="168"/>
      <c r="E32" s="73">
        <f t="shared" ref="E32" si="49">D32</f>
        <v>0</v>
      </c>
      <c r="F32" s="176" t="s">
        <v>52</v>
      </c>
      <c r="G32" s="177"/>
      <c r="H32" s="178"/>
      <c r="I32" s="93"/>
      <c r="J32" s="98" t="str">
        <f t="shared" si="1"/>
        <v/>
      </c>
      <c r="K32" s="12" t="e">
        <f t="shared" si="2"/>
        <v>#N/A</v>
      </c>
      <c r="L32" s="11" t="str">
        <f>IF(I32="","",VLOOKUP(I32,PSMListe,'PSM Liste'!$T$4,FALSE))</f>
        <v/>
      </c>
      <c r="M32" s="31" t="str">
        <f t="shared" si="22"/>
        <v/>
      </c>
      <c r="N32" s="31" t="str">
        <f t="shared" si="22"/>
        <v/>
      </c>
      <c r="O32" s="31" t="str">
        <f t="shared" si="22"/>
        <v/>
      </c>
      <c r="P32" s="31" t="str">
        <f t="shared" si="22"/>
        <v/>
      </c>
      <c r="Q32" s="31" t="str">
        <f t="shared" si="22"/>
        <v/>
      </c>
      <c r="R32" s="31" t="str">
        <f t="shared" si="22"/>
        <v/>
      </c>
      <c r="S32" s="31" t="str">
        <f t="shared" si="22"/>
        <v/>
      </c>
      <c r="T32" s="31" t="str">
        <f t="shared" si="22"/>
        <v/>
      </c>
      <c r="U32" s="50" t="str">
        <f t="shared" si="22"/>
        <v/>
      </c>
      <c r="V32" s="54" t="str">
        <f t="shared" si="4"/>
        <v/>
      </c>
      <c r="AE32" t="e">
        <f t="shared" si="5"/>
        <v>#N/A</v>
      </c>
      <c r="AF32" t="e">
        <f t="shared" si="6"/>
        <v>#N/A</v>
      </c>
      <c r="AG32" s="3" t="str">
        <f t="shared" si="7"/>
        <v/>
      </c>
      <c r="AH32" s="3" t="str">
        <f t="shared" si="8"/>
        <v/>
      </c>
      <c r="AI32" s="3" t="str">
        <f t="shared" si="9"/>
        <v/>
      </c>
      <c r="AJ32" s="3" t="str">
        <f t="shared" si="10"/>
        <v/>
      </c>
      <c r="AK32" s="3" t="str">
        <f t="shared" si="11"/>
        <v/>
      </c>
      <c r="AL32" s="3" t="str">
        <f t="shared" si="12"/>
        <v/>
      </c>
      <c r="AM32" s="3" t="str">
        <f t="shared" si="13"/>
        <v/>
      </c>
      <c r="AN32" s="3" t="str">
        <f t="shared" si="14"/>
        <v/>
      </c>
      <c r="AO32" s="3" t="str">
        <f t="shared" si="15"/>
        <v/>
      </c>
      <c r="AQ32" t="e">
        <f>VLOOKUP($I32,PSMListe,'PSM Liste'!P$4,FALSE)</f>
        <v>#N/A</v>
      </c>
      <c r="AR32" t="e">
        <f>VLOOKUP($I32,PSMListe,'PSM Liste'!Q$4,FALSE)</f>
        <v>#N/A</v>
      </c>
      <c r="AS32" t="e">
        <f>VLOOKUP($I32,PSMListe,'PSM Liste'!R$4,FALSE)</f>
        <v>#N/A</v>
      </c>
      <c r="AT32" t="e">
        <f>VLOOKUP($I32,PSMListe,'PSM Liste'!S$4,FALSE)</f>
        <v>#N/A</v>
      </c>
      <c r="AU32" t="e">
        <f>VLOOKUP($I32,PSMListe,'PSM Liste'!T$4,FALSE)</f>
        <v>#N/A</v>
      </c>
      <c r="AV32" t="e">
        <f>VLOOKUP($I32,PSMListe,'PSM Liste'!U$4,FALSE)</f>
        <v>#N/A</v>
      </c>
      <c r="AW32" t="e">
        <f>VLOOKUP($I32,PSMListe,'PSM Liste'!V$4,FALSE)</f>
        <v>#N/A</v>
      </c>
      <c r="AX32" t="e">
        <f>VLOOKUP($I32,PSMListe,'PSM Liste'!W$4,FALSE)</f>
        <v>#N/A</v>
      </c>
      <c r="AY32" t="e">
        <f>VLOOKUP($I32,PSMListe,'PSM Liste'!X$4,FALSE)</f>
        <v>#N/A</v>
      </c>
      <c r="AZ32" t="e">
        <f>VLOOKUP($I32,PSMListe,'PSM Liste'!Y$4,FALSE)</f>
        <v>#N/A</v>
      </c>
      <c r="BA32" t="e">
        <f t="shared" si="16"/>
        <v>#N/A</v>
      </c>
      <c r="BB32" t="e">
        <f t="shared" si="17"/>
        <v>#N/A</v>
      </c>
      <c r="BC32" t="e">
        <f t="shared" si="18"/>
        <v>#N/A</v>
      </c>
      <c r="BG32" s="78" t="str">
        <f t="shared" si="19"/>
        <v/>
      </c>
      <c r="BH32" s="18" t="str">
        <f t="shared" si="20"/>
        <v/>
      </c>
      <c r="BI32" s="18" t="str">
        <f t="shared" si="23"/>
        <v/>
      </c>
      <c r="BJ32" s="79" t="str">
        <f t="shared" si="21"/>
        <v/>
      </c>
    </row>
    <row r="33" spans="1:62" ht="23.45" customHeight="1" x14ac:dyDescent="0.25">
      <c r="A33" s="159"/>
      <c r="B33" s="161"/>
      <c r="C33" s="152" t="str">
        <f t="shared" ref="C33" si="50">IF(B32="","",B32)</f>
        <v/>
      </c>
      <c r="D33" s="163"/>
      <c r="E33" s="72">
        <f t="shared" ref="E33" si="51">D32</f>
        <v>0</v>
      </c>
      <c r="F33" s="169"/>
      <c r="G33" s="170"/>
      <c r="H33" s="171"/>
      <c r="I33" s="95"/>
      <c r="J33" s="94" t="str">
        <f t="shared" si="1"/>
        <v/>
      </c>
      <c r="K33" s="14" t="e">
        <f t="shared" si="2"/>
        <v>#N/A</v>
      </c>
      <c r="L33" s="13" t="str">
        <f>IF(I33="","",VLOOKUP(I33,PSMListe,'PSM Liste'!$T$4,FALSE))</f>
        <v/>
      </c>
      <c r="M33" s="32" t="str">
        <f t="shared" si="22"/>
        <v/>
      </c>
      <c r="N33" s="32" t="str">
        <f t="shared" si="22"/>
        <v/>
      </c>
      <c r="O33" s="32" t="str">
        <f t="shared" si="22"/>
        <v/>
      </c>
      <c r="P33" s="32" t="str">
        <f t="shared" si="22"/>
        <v/>
      </c>
      <c r="Q33" s="32" t="str">
        <f t="shared" si="22"/>
        <v/>
      </c>
      <c r="R33" s="32" t="str">
        <f t="shared" si="22"/>
        <v/>
      </c>
      <c r="S33" s="32" t="str">
        <f t="shared" si="22"/>
        <v/>
      </c>
      <c r="T33" s="32" t="str">
        <f t="shared" si="22"/>
        <v/>
      </c>
      <c r="U33" s="51" t="str">
        <f t="shared" si="22"/>
        <v/>
      </c>
      <c r="V33" s="55" t="str">
        <f t="shared" si="4"/>
        <v/>
      </c>
      <c r="AE33" t="e">
        <f t="shared" si="5"/>
        <v>#N/A</v>
      </c>
      <c r="AF33" t="e">
        <f t="shared" si="6"/>
        <v>#N/A</v>
      </c>
      <c r="AG33" s="3" t="str">
        <f t="shared" si="7"/>
        <v/>
      </c>
      <c r="AH33" s="3" t="str">
        <f t="shared" si="8"/>
        <v/>
      </c>
      <c r="AI33" s="3" t="str">
        <f t="shared" si="9"/>
        <v/>
      </c>
      <c r="AJ33" s="3" t="str">
        <f t="shared" si="10"/>
        <v/>
      </c>
      <c r="AK33" s="3" t="str">
        <f t="shared" si="11"/>
        <v/>
      </c>
      <c r="AL33" s="3" t="str">
        <f t="shared" si="12"/>
        <v/>
      </c>
      <c r="AM33" s="3" t="str">
        <f t="shared" si="13"/>
        <v/>
      </c>
      <c r="AN33" s="3" t="str">
        <f t="shared" si="14"/>
        <v/>
      </c>
      <c r="AO33" s="3" t="str">
        <f t="shared" si="15"/>
        <v/>
      </c>
      <c r="AQ33" t="e">
        <f>VLOOKUP($I33,PSMListe,'PSM Liste'!P$4,FALSE)</f>
        <v>#N/A</v>
      </c>
      <c r="AR33" t="e">
        <f>VLOOKUP($I33,PSMListe,'PSM Liste'!Q$4,FALSE)</f>
        <v>#N/A</v>
      </c>
      <c r="AS33" t="e">
        <f>VLOOKUP($I33,PSMListe,'PSM Liste'!R$4,FALSE)</f>
        <v>#N/A</v>
      </c>
      <c r="AT33" t="e">
        <f>VLOOKUP($I33,PSMListe,'PSM Liste'!S$4,FALSE)</f>
        <v>#N/A</v>
      </c>
      <c r="AU33" t="e">
        <f>VLOOKUP($I33,PSMListe,'PSM Liste'!T$4,FALSE)</f>
        <v>#N/A</v>
      </c>
      <c r="AV33" t="e">
        <f>VLOOKUP($I33,PSMListe,'PSM Liste'!U$4,FALSE)</f>
        <v>#N/A</v>
      </c>
      <c r="AW33" t="e">
        <f>VLOOKUP($I33,PSMListe,'PSM Liste'!V$4,FALSE)</f>
        <v>#N/A</v>
      </c>
      <c r="AX33" t="e">
        <f>VLOOKUP($I33,PSMListe,'PSM Liste'!W$4,FALSE)</f>
        <v>#N/A</v>
      </c>
      <c r="AY33" t="e">
        <f>VLOOKUP($I33,PSMListe,'PSM Liste'!X$4,FALSE)</f>
        <v>#N/A</v>
      </c>
      <c r="AZ33" t="e">
        <f>VLOOKUP($I33,PSMListe,'PSM Liste'!Y$4,FALSE)</f>
        <v>#N/A</v>
      </c>
      <c r="BA33" t="e">
        <f t="shared" si="16"/>
        <v>#N/A</v>
      </c>
      <c r="BB33" t="e">
        <f t="shared" si="17"/>
        <v>#N/A</v>
      </c>
      <c r="BC33" t="e">
        <f t="shared" si="18"/>
        <v>#N/A</v>
      </c>
      <c r="BG33" s="78" t="str">
        <f t="shared" si="19"/>
        <v/>
      </c>
      <c r="BH33" s="18" t="str">
        <f t="shared" si="20"/>
        <v/>
      </c>
      <c r="BI33" s="18" t="str">
        <f t="shared" si="23"/>
        <v/>
      </c>
      <c r="BJ33" s="79" t="str">
        <f t="shared" si="21"/>
        <v/>
      </c>
    </row>
    <row r="34" spans="1:62" ht="23.45" customHeight="1" x14ac:dyDescent="0.25">
      <c r="A34" s="159"/>
      <c r="B34" s="161"/>
      <c r="C34" s="152" t="str">
        <f t="shared" ref="C34" si="52">IF(B32="","",B32)</f>
        <v/>
      </c>
      <c r="D34" s="163"/>
      <c r="E34" s="72">
        <f t="shared" ref="E34" si="53">D32</f>
        <v>0</v>
      </c>
      <c r="F34" s="169"/>
      <c r="G34" s="170"/>
      <c r="H34" s="171"/>
      <c r="I34" s="95"/>
      <c r="J34" s="94" t="str">
        <f t="shared" si="1"/>
        <v/>
      </c>
      <c r="K34" s="14" t="e">
        <f t="shared" si="2"/>
        <v>#N/A</v>
      </c>
      <c r="L34" s="13" t="str">
        <f>IF(I34="","",VLOOKUP(I34,PSMListe,'PSM Liste'!$T$4,FALSE))</f>
        <v/>
      </c>
      <c r="M34" s="32" t="str">
        <f t="shared" si="22"/>
        <v/>
      </c>
      <c r="N34" s="32" t="str">
        <f t="shared" si="22"/>
        <v/>
      </c>
      <c r="O34" s="32" t="str">
        <f t="shared" si="22"/>
        <v/>
      </c>
      <c r="P34" s="32" t="str">
        <f t="shared" si="22"/>
        <v/>
      </c>
      <c r="Q34" s="32" t="str">
        <f t="shared" si="22"/>
        <v/>
      </c>
      <c r="R34" s="32" t="str">
        <f t="shared" si="22"/>
        <v/>
      </c>
      <c r="S34" s="32" t="str">
        <f t="shared" si="22"/>
        <v/>
      </c>
      <c r="T34" s="32" t="str">
        <f t="shared" si="22"/>
        <v/>
      </c>
      <c r="U34" s="51" t="str">
        <f t="shared" si="22"/>
        <v/>
      </c>
      <c r="V34" s="55" t="str">
        <f t="shared" si="4"/>
        <v/>
      </c>
      <c r="AE34" t="e">
        <f t="shared" si="5"/>
        <v>#N/A</v>
      </c>
      <c r="AF34" t="e">
        <f t="shared" si="6"/>
        <v>#N/A</v>
      </c>
      <c r="AG34" s="3" t="str">
        <f t="shared" si="7"/>
        <v/>
      </c>
      <c r="AH34" s="3" t="str">
        <f t="shared" si="8"/>
        <v/>
      </c>
      <c r="AI34" s="3" t="str">
        <f t="shared" si="9"/>
        <v/>
      </c>
      <c r="AJ34" s="3" t="str">
        <f t="shared" si="10"/>
        <v/>
      </c>
      <c r="AK34" s="3" t="str">
        <f t="shared" si="11"/>
        <v/>
      </c>
      <c r="AL34" s="3" t="str">
        <f t="shared" si="12"/>
        <v/>
      </c>
      <c r="AM34" s="3" t="str">
        <f t="shared" si="13"/>
        <v/>
      </c>
      <c r="AN34" s="3" t="str">
        <f t="shared" si="14"/>
        <v/>
      </c>
      <c r="AO34" s="3" t="str">
        <f t="shared" si="15"/>
        <v/>
      </c>
      <c r="AQ34" t="e">
        <f>VLOOKUP($I34,PSMListe,'PSM Liste'!P$4,FALSE)</f>
        <v>#N/A</v>
      </c>
      <c r="AR34" t="e">
        <f>VLOOKUP($I34,PSMListe,'PSM Liste'!Q$4,FALSE)</f>
        <v>#N/A</v>
      </c>
      <c r="AS34" t="e">
        <f>VLOOKUP($I34,PSMListe,'PSM Liste'!R$4,FALSE)</f>
        <v>#N/A</v>
      </c>
      <c r="AT34" t="e">
        <f>VLOOKUP($I34,PSMListe,'PSM Liste'!S$4,FALSE)</f>
        <v>#N/A</v>
      </c>
      <c r="AU34" t="e">
        <f>VLOOKUP($I34,PSMListe,'PSM Liste'!T$4,FALSE)</f>
        <v>#N/A</v>
      </c>
      <c r="AV34" t="e">
        <f>VLOOKUP($I34,PSMListe,'PSM Liste'!U$4,FALSE)</f>
        <v>#N/A</v>
      </c>
      <c r="AW34" t="e">
        <f>VLOOKUP($I34,PSMListe,'PSM Liste'!V$4,FALSE)</f>
        <v>#N/A</v>
      </c>
      <c r="AX34" t="e">
        <f>VLOOKUP($I34,PSMListe,'PSM Liste'!W$4,FALSE)</f>
        <v>#N/A</v>
      </c>
      <c r="AY34" t="e">
        <f>VLOOKUP($I34,PSMListe,'PSM Liste'!X$4,FALSE)</f>
        <v>#N/A</v>
      </c>
      <c r="AZ34" t="e">
        <f>VLOOKUP($I34,PSMListe,'PSM Liste'!Y$4,FALSE)</f>
        <v>#N/A</v>
      </c>
      <c r="BA34" t="e">
        <f t="shared" si="16"/>
        <v>#N/A</v>
      </c>
      <c r="BB34" t="e">
        <f t="shared" si="17"/>
        <v>#N/A</v>
      </c>
      <c r="BC34" t="e">
        <f t="shared" si="18"/>
        <v>#N/A</v>
      </c>
      <c r="BG34" s="78" t="str">
        <f t="shared" si="19"/>
        <v/>
      </c>
      <c r="BH34" s="18" t="str">
        <f t="shared" si="20"/>
        <v/>
      </c>
      <c r="BI34" s="18" t="str">
        <f t="shared" si="23"/>
        <v/>
      </c>
      <c r="BJ34" s="79" t="str">
        <f t="shared" si="21"/>
        <v/>
      </c>
    </row>
    <row r="35" spans="1:62" ht="23.45" customHeight="1" thickBot="1" x14ac:dyDescent="0.3">
      <c r="A35" s="160"/>
      <c r="B35" s="162"/>
      <c r="C35" s="152" t="str">
        <f t="shared" ref="C35" si="54">IF(B32="","",B32)</f>
        <v/>
      </c>
      <c r="D35" s="164"/>
      <c r="E35" s="7">
        <f t="shared" ref="E35" si="55">D32</f>
        <v>0</v>
      </c>
      <c r="F35" s="7" t="s">
        <v>41</v>
      </c>
      <c r="G35" s="7">
        <v>61</v>
      </c>
      <c r="H35" s="57">
        <v>71</v>
      </c>
      <c r="I35" s="96"/>
      <c r="J35" s="97" t="str">
        <f t="shared" si="1"/>
        <v/>
      </c>
      <c r="K35" s="16" t="e">
        <f t="shared" si="2"/>
        <v>#N/A</v>
      </c>
      <c r="L35" s="15" t="str">
        <f>IF(I35="","",VLOOKUP(I35,PSMListe,'PSM Liste'!$T$4,FALSE))</f>
        <v/>
      </c>
      <c r="M35" s="33" t="str">
        <f t="shared" si="22"/>
        <v/>
      </c>
      <c r="N35" s="33" t="str">
        <f t="shared" si="22"/>
        <v/>
      </c>
      <c r="O35" s="33" t="str">
        <f t="shared" si="22"/>
        <v/>
      </c>
      <c r="P35" s="33" t="str">
        <f t="shared" si="22"/>
        <v/>
      </c>
      <c r="Q35" s="33" t="str">
        <f t="shared" si="22"/>
        <v/>
      </c>
      <c r="R35" s="33" t="str">
        <f t="shared" si="22"/>
        <v/>
      </c>
      <c r="S35" s="33" t="str">
        <f t="shared" si="22"/>
        <v/>
      </c>
      <c r="T35" s="33" t="str">
        <f t="shared" si="22"/>
        <v/>
      </c>
      <c r="U35" s="52" t="str">
        <f t="shared" si="22"/>
        <v/>
      </c>
      <c r="V35" s="56" t="str">
        <f t="shared" si="4"/>
        <v/>
      </c>
      <c r="AE35" t="e">
        <f t="shared" si="5"/>
        <v>#N/A</v>
      </c>
      <c r="AF35" t="e">
        <f t="shared" si="6"/>
        <v>#N/A</v>
      </c>
      <c r="AG35" s="3" t="str">
        <f t="shared" si="7"/>
        <v/>
      </c>
      <c r="AH35" s="3" t="str">
        <f t="shared" si="8"/>
        <v/>
      </c>
      <c r="AI35" s="3" t="str">
        <f t="shared" si="9"/>
        <v/>
      </c>
      <c r="AJ35" s="3" t="str">
        <f t="shared" si="10"/>
        <v/>
      </c>
      <c r="AK35" s="3" t="str">
        <f t="shared" si="11"/>
        <v/>
      </c>
      <c r="AL35" s="3" t="str">
        <f t="shared" si="12"/>
        <v/>
      </c>
      <c r="AM35" s="3" t="str">
        <f t="shared" si="13"/>
        <v/>
      </c>
      <c r="AN35" s="3" t="str">
        <f t="shared" si="14"/>
        <v/>
      </c>
      <c r="AO35" s="3" t="str">
        <f t="shared" si="15"/>
        <v/>
      </c>
      <c r="AQ35" t="e">
        <f>VLOOKUP($I35,PSMListe,'PSM Liste'!P$4,FALSE)</f>
        <v>#N/A</v>
      </c>
      <c r="AR35" t="e">
        <f>VLOOKUP($I35,PSMListe,'PSM Liste'!Q$4,FALSE)</f>
        <v>#N/A</v>
      </c>
      <c r="AS35" t="e">
        <f>VLOOKUP($I35,PSMListe,'PSM Liste'!R$4,FALSE)</f>
        <v>#N/A</v>
      </c>
      <c r="AT35" t="e">
        <f>VLOOKUP($I35,PSMListe,'PSM Liste'!S$4,FALSE)</f>
        <v>#N/A</v>
      </c>
      <c r="AU35" t="e">
        <f>VLOOKUP($I35,PSMListe,'PSM Liste'!T$4,FALSE)</f>
        <v>#N/A</v>
      </c>
      <c r="AV35" t="e">
        <f>VLOOKUP($I35,PSMListe,'PSM Liste'!U$4,FALSE)</f>
        <v>#N/A</v>
      </c>
      <c r="AW35" t="e">
        <f>VLOOKUP($I35,PSMListe,'PSM Liste'!V$4,FALSE)</f>
        <v>#N/A</v>
      </c>
      <c r="AX35" t="e">
        <f>VLOOKUP($I35,PSMListe,'PSM Liste'!W$4,FALSE)</f>
        <v>#N/A</v>
      </c>
      <c r="AY35" t="e">
        <f>VLOOKUP($I35,PSMListe,'PSM Liste'!X$4,FALSE)</f>
        <v>#N/A</v>
      </c>
      <c r="AZ35" t="e">
        <f>VLOOKUP($I35,PSMListe,'PSM Liste'!Y$4,FALSE)</f>
        <v>#N/A</v>
      </c>
      <c r="BA35" t="e">
        <f t="shared" si="16"/>
        <v>#N/A</v>
      </c>
      <c r="BB35" t="e">
        <f t="shared" si="17"/>
        <v>#N/A</v>
      </c>
      <c r="BC35" t="e">
        <f t="shared" si="18"/>
        <v>#N/A</v>
      </c>
      <c r="BG35" s="78" t="str">
        <f t="shared" si="19"/>
        <v/>
      </c>
      <c r="BH35" s="18" t="str">
        <f t="shared" si="20"/>
        <v/>
      </c>
      <c r="BI35" s="18" t="str">
        <f t="shared" si="23"/>
        <v/>
      </c>
      <c r="BJ35" s="79" t="str">
        <f t="shared" si="21"/>
        <v/>
      </c>
    </row>
    <row r="36" spans="1:62" ht="23.45" customHeight="1" x14ac:dyDescent="0.25">
      <c r="A36" s="166"/>
      <c r="B36" s="167"/>
      <c r="C36" s="152" t="str">
        <f t="shared" ref="C36" si="56">IF(B36="","",B36)</f>
        <v/>
      </c>
      <c r="D36" s="168"/>
      <c r="E36" s="73">
        <f t="shared" ref="E36" si="57">D36</f>
        <v>0</v>
      </c>
      <c r="F36" s="176" t="s">
        <v>53</v>
      </c>
      <c r="G36" s="177"/>
      <c r="H36" s="178"/>
      <c r="I36" s="93"/>
      <c r="J36" s="98" t="str">
        <f t="shared" si="1"/>
        <v/>
      </c>
      <c r="K36" s="12" t="e">
        <f t="shared" si="2"/>
        <v>#N/A</v>
      </c>
      <c r="L36" s="11" t="str">
        <f>IF(I36="","",VLOOKUP(I36,PSMListe,'PSM Liste'!$T$4,FALSE))</f>
        <v/>
      </c>
      <c r="M36" s="31" t="str">
        <f t="shared" si="22"/>
        <v/>
      </c>
      <c r="N36" s="31" t="str">
        <f t="shared" si="22"/>
        <v/>
      </c>
      <c r="O36" s="31" t="str">
        <f t="shared" si="22"/>
        <v/>
      </c>
      <c r="P36" s="31" t="str">
        <f t="shared" si="22"/>
        <v/>
      </c>
      <c r="Q36" s="31" t="str">
        <f t="shared" si="22"/>
        <v/>
      </c>
      <c r="R36" s="31" t="str">
        <f t="shared" si="22"/>
        <v/>
      </c>
      <c r="S36" s="31" t="str">
        <f t="shared" si="22"/>
        <v/>
      </c>
      <c r="T36" s="31" t="str">
        <f t="shared" si="22"/>
        <v/>
      </c>
      <c r="U36" s="50" t="str">
        <f t="shared" si="22"/>
        <v/>
      </c>
      <c r="V36" s="54" t="str">
        <f t="shared" si="4"/>
        <v/>
      </c>
      <c r="AE36" t="e">
        <f t="shared" si="5"/>
        <v>#N/A</v>
      </c>
      <c r="AF36" t="e">
        <f t="shared" si="6"/>
        <v>#N/A</v>
      </c>
      <c r="AG36" s="3" t="str">
        <f t="shared" si="7"/>
        <v/>
      </c>
      <c r="AH36" s="3" t="str">
        <f t="shared" si="8"/>
        <v/>
      </c>
      <c r="AI36" s="3" t="str">
        <f t="shared" si="9"/>
        <v/>
      </c>
      <c r="AJ36" s="3" t="str">
        <f t="shared" si="10"/>
        <v/>
      </c>
      <c r="AK36" s="3" t="str">
        <f t="shared" si="11"/>
        <v/>
      </c>
      <c r="AL36" s="3" t="str">
        <f t="shared" si="12"/>
        <v/>
      </c>
      <c r="AM36" s="3" t="str">
        <f t="shared" si="13"/>
        <v/>
      </c>
      <c r="AN36" s="3" t="str">
        <f t="shared" si="14"/>
        <v/>
      </c>
      <c r="AO36" s="3" t="str">
        <f t="shared" si="15"/>
        <v/>
      </c>
      <c r="AQ36" t="e">
        <f>VLOOKUP($I36,PSMListe,'PSM Liste'!P$4,FALSE)</f>
        <v>#N/A</v>
      </c>
      <c r="AR36" t="e">
        <f>VLOOKUP($I36,PSMListe,'PSM Liste'!Q$4,FALSE)</f>
        <v>#N/A</v>
      </c>
      <c r="AS36" t="e">
        <f>VLOOKUP($I36,PSMListe,'PSM Liste'!R$4,FALSE)</f>
        <v>#N/A</v>
      </c>
      <c r="AT36" t="e">
        <f>VLOOKUP($I36,PSMListe,'PSM Liste'!S$4,FALSE)</f>
        <v>#N/A</v>
      </c>
      <c r="AU36" t="e">
        <f>VLOOKUP($I36,PSMListe,'PSM Liste'!T$4,FALSE)</f>
        <v>#N/A</v>
      </c>
      <c r="AV36" t="e">
        <f>VLOOKUP($I36,PSMListe,'PSM Liste'!U$4,FALSE)</f>
        <v>#N/A</v>
      </c>
      <c r="AW36" t="e">
        <f>VLOOKUP($I36,PSMListe,'PSM Liste'!V$4,FALSE)</f>
        <v>#N/A</v>
      </c>
      <c r="AX36" t="e">
        <f>VLOOKUP($I36,PSMListe,'PSM Liste'!W$4,FALSE)</f>
        <v>#N/A</v>
      </c>
      <c r="AY36" t="e">
        <f>VLOOKUP($I36,PSMListe,'PSM Liste'!X$4,FALSE)</f>
        <v>#N/A</v>
      </c>
      <c r="AZ36" t="e">
        <f>VLOOKUP($I36,PSMListe,'PSM Liste'!Y$4,FALSE)</f>
        <v>#N/A</v>
      </c>
      <c r="BA36" t="e">
        <f t="shared" si="16"/>
        <v>#N/A</v>
      </c>
      <c r="BB36" t="e">
        <f t="shared" si="17"/>
        <v>#N/A</v>
      </c>
      <c r="BC36" t="e">
        <f t="shared" si="18"/>
        <v>#N/A</v>
      </c>
      <c r="BG36" s="78" t="str">
        <f t="shared" si="19"/>
        <v/>
      </c>
      <c r="BH36" s="18" t="str">
        <f t="shared" si="20"/>
        <v/>
      </c>
      <c r="BI36" s="18" t="str">
        <f t="shared" si="23"/>
        <v/>
      </c>
      <c r="BJ36" s="79" t="str">
        <f t="shared" si="21"/>
        <v/>
      </c>
    </row>
    <row r="37" spans="1:62" ht="23.45" customHeight="1" x14ac:dyDescent="0.25">
      <c r="A37" s="159"/>
      <c r="B37" s="161"/>
      <c r="C37" s="152" t="str">
        <f t="shared" ref="C37" si="58">IF(B36="","",B36)</f>
        <v/>
      </c>
      <c r="D37" s="163"/>
      <c r="E37" s="72">
        <f t="shared" ref="E37" si="59">D36</f>
        <v>0</v>
      </c>
      <c r="F37" s="169"/>
      <c r="G37" s="170"/>
      <c r="H37" s="171"/>
      <c r="I37" s="95"/>
      <c r="J37" s="94" t="str">
        <f t="shared" si="1"/>
        <v/>
      </c>
      <c r="K37" s="14" t="e">
        <f t="shared" si="2"/>
        <v>#N/A</v>
      </c>
      <c r="L37" s="13" t="str">
        <f>IF(I37="","",VLOOKUP(I37,PSMListe,'PSM Liste'!$T$4,FALSE))</f>
        <v/>
      </c>
      <c r="M37" s="32" t="str">
        <f t="shared" si="22"/>
        <v/>
      </c>
      <c r="N37" s="32" t="str">
        <f t="shared" si="22"/>
        <v/>
      </c>
      <c r="O37" s="32" t="str">
        <f t="shared" si="22"/>
        <v/>
      </c>
      <c r="P37" s="32" t="str">
        <f t="shared" si="22"/>
        <v/>
      </c>
      <c r="Q37" s="32" t="str">
        <f t="shared" si="22"/>
        <v/>
      </c>
      <c r="R37" s="32" t="str">
        <f t="shared" si="22"/>
        <v/>
      </c>
      <c r="S37" s="32" t="str">
        <f t="shared" si="22"/>
        <v/>
      </c>
      <c r="T37" s="32" t="str">
        <f t="shared" si="22"/>
        <v/>
      </c>
      <c r="U37" s="51" t="str">
        <f t="shared" si="22"/>
        <v/>
      </c>
      <c r="V37" s="55" t="str">
        <f t="shared" si="4"/>
        <v/>
      </c>
      <c r="AE37" t="e">
        <f t="shared" si="5"/>
        <v>#N/A</v>
      </c>
      <c r="AF37" t="e">
        <f t="shared" si="6"/>
        <v>#N/A</v>
      </c>
      <c r="AG37" s="3" t="str">
        <f t="shared" si="7"/>
        <v/>
      </c>
      <c r="AH37" s="3" t="str">
        <f t="shared" si="8"/>
        <v/>
      </c>
      <c r="AI37" s="3" t="str">
        <f t="shared" si="9"/>
        <v/>
      </c>
      <c r="AJ37" s="3" t="str">
        <f t="shared" si="10"/>
        <v/>
      </c>
      <c r="AK37" s="3" t="str">
        <f t="shared" si="11"/>
        <v/>
      </c>
      <c r="AL37" s="3" t="str">
        <f t="shared" si="12"/>
        <v/>
      </c>
      <c r="AM37" s="3" t="str">
        <f t="shared" si="13"/>
        <v/>
      </c>
      <c r="AN37" s="3" t="str">
        <f t="shared" si="14"/>
        <v/>
      </c>
      <c r="AO37" s="3" t="str">
        <f t="shared" si="15"/>
        <v/>
      </c>
      <c r="AQ37" t="e">
        <f>VLOOKUP($I37,PSMListe,'PSM Liste'!P$4,FALSE)</f>
        <v>#N/A</v>
      </c>
      <c r="AR37" t="e">
        <f>VLOOKUP($I37,PSMListe,'PSM Liste'!Q$4,FALSE)</f>
        <v>#N/A</v>
      </c>
      <c r="AS37" t="e">
        <f>VLOOKUP($I37,PSMListe,'PSM Liste'!R$4,FALSE)</f>
        <v>#N/A</v>
      </c>
      <c r="AT37" t="e">
        <f>VLOOKUP($I37,PSMListe,'PSM Liste'!S$4,FALSE)</f>
        <v>#N/A</v>
      </c>
      <c r="AU37" t="e">
        <f>VLOOKUP($I37,PSMListe,'PSM Liste'!T$4,FALSE)</f>
        <v>#N/A</v>
      </c>
      <c r="AV37" t="e">
        <f>VLOOKUP($I37,PSMListe,'PSM Liste'!U$4,FALSE)</f>
        <v>#N/A</v>
      </c>
      <c r="AW37" t="e">
        <f>VLOOKUP($I37,PSMListe,'PSM Liste'!V$4,FALSE)</f>
        <v>#N/A</v>
      </c>
      <c r="AX37" t="e">
        <f>VLOOKUP($I37,PSMListe,'PSM Liste'!W$4,FALSE)</f>
        <v>#N/A</v>
      </c>
      <c r="AY37" t="e">
        <f>VLOOKUP($I37,PSMListe,'PSM Liste'!X$4,FALSE)</f>
        <v>#N/A</v>
      </c>
      <c r="AZ37" t="e">
        <f>VLOOKUP($I37,PSMListe,'PSM Liste'!Y$4,FALSE)</f>
        <v>#N/A</v>
      </c>
      <c r="BA37" t="e">
        <f t="shared" si="16"/>
        <v>#N/A</v>
      </c>
      <c r="BB37" t="e">
        <f t="shared" si="17"/>
        <v>#N/A</v>
      </c>
      <c r="BC37" t="e">
        <f t="shared" si="18"/>
        <v>#N/A</v>
      </c>
      <c r="BG37" s="78" t="str">
        <f t="shared" si="19"/>
        <v/>
      </c>
      <c r="BH37" s="18" t="str">
        <f t="shared" si="20"/>
        <v/>
      </c>
      <c r="BI37" s="18" t="str">
        <f t="shared" si="23"/>
        <v/>
      </c>
      <c r="BJ37" s="79" t="str">
        <f t="shared" si="21"/>
        <v/>
      </c>
    </row>
    <row r="38" spans="1:62" ht="23.45" customHeight="1" x14ac:dyDescent="0.25">
      <c r="A38" s="159"/>
      <c r="B38" s="161"/>
      <c r="C38" s="152" t="str">
        <f t="shared" ref="C38" si="60">IF(B36="","",B36)</f>
        <v/>
      </c>
      <c r="D38" s="163"/>
      <c r="E38" s="72">
        <f t="shared" ref="E38" si="61">D36</f>
        <v>0</v>
      </c>
      <c r="F38" s="169" t="s">
        <v>54</v>
      </c>
      <c r="G38" s="170"/>
      <c r="H38" s="171"/>
      <c r="I38" s="95"/>
      <c r="J38" s="94" t="str">
        <f t="shared" si="1"/>
        <v/>
      </c>
      <c r="K38" s="14" t="e">
        <f t="shared" si="2"/>
        <v>#N/A</v>
      </c>
      <c r="L38" s="13" t="str">
        <f>IF(I38="","",VLOOKUP(I38,PSMListe,'PSM Liste'!$T$4,FALSE))</f>
        <v/>
      </c>
      <c r="M38" s="32" t="str">
        <f t="shared" si="22"/>
        <v/>
      </c>
      <c r="N38" s="32" t="str">
        <f t="shared" si="22"/>
        <v/>
      </c>
      <c r="O38" s="32" t="str">
        <f t="shared" si="22"/>
        <v/>
      </c>
      <c r="P38" s="32" t="str">
        <f t="shared" si="22"/>
        <v/>
      </c>
      <c r="Q38" s="32" t="str">
        <f t="shared" si="22"/>
        <v/>
      </c>
      <c r="R38" s="32" t="str">
        <f t="shared" si="22"/>
        <v/>
      </c>
      <c r="S38" s="32" t="str">
        <f t="shared" si="22"/>
        <v/>
      </c>
      <c r="T38" s="32" t="str">
        <f t="shared" si="22"/>
        <v/>
      </c>
      <c r="U38" s="51" t="str">
        <f t="shared" si="22"/>
        <v/>
      </c>
      <c r="V38" s="55" t="str">
        <f t="shared" si="4"/>
        <v/>
      </c>
      <c r="AE38" t="e">
        <f t="shared" si="5"/>
        <v>#N/A</v>
      </c>
      <c r="AF38" t="e">
        <f t="shared" si="6"/>
        <v>#N/A</v>
      </c>
      <c r="AG38" s="3" t="str">
        <f t="shared" si="7"/>
        <v/>
      </c>
      <c r="AH38" s="3" t="str">
        <f t="shared" si="8"/>
        <v/>
      </c>
      <c r="AI38" s="3" t="str">
        <f t="shared" si="9"/>
        <v/>
      </c>
      <c r="AJ38" s="3" t="str">
        <f t="shared" si="10"/>
        <v/>
      </c>
      <c r="AK38" s="3" t="str">
        <f t="shared" si="11"/>
        <v/>
      </c>
      <c r="AL38" s="3" t="str">
        <f t="shared" si="12"/>
        <v/>
      </c>
      <c r="AM38" s="3" t="str">
        <f t="shared" si="13"/>
        <v/>
      </c>
      <c r="AN38" s="3" t="str">
        <f t="shared" si="14"/>
        <v/>
      </c>
      <c r="AO38" s="3" t="str">
        <f t="shared" si="15"/>
        <v/>
      </c>
      <c r="AQ38" t="e">
        <f>VLOOKUP($I38,PSMListe,'PSM Liste'!P$4,FALSE)</f>
        <v>#N/A</v>
      </c>
      <c r="AR38" t="e">
        <f>VLOOKUP($I38,PSMListe,'PSM Liste'!Q$4,FALSE)</f>
        <v>#N/A</v>
      </c>
      <c r="AS38" t="e">
        <f>VLOOKUP($I38,PSMListe,'PSM Liste'!R$4,FALSE)</f>
        <v>#N/A</v>
      </c>
      <c r="AT38" t="e">
        <f>VLOOKUP($I38,PSMListe,'PSM Liste'!S$4,FALSE)</f>
        <v>#N/A</v>
      </c>
      <c r="AU38" t="e">
        <f>VLOOKUP($I38,PSMListe,'PSM Liste'!T$4,FALSE)</f>
        <v>#N/A</v>
      </c>
      <c r="AV38" t="e">
        <f>VLOOKUP($I38,PSMListe,'PSM Liste'!U$4,FALSE)</f>
        <v>#N/A</v>
      </c>
      <c r="AW38" t="e">
        <f>VLOOKUP($I38,PSMListe,'PSM Liste'!V$4,FALSE)</f>
        <v>#N/A</v>
      </c>
      <c r="AX38" t="e">
        <f>VLOOKUP($I38,PSMListe,'PSM Liste'!W$4,FALSE)</f>
        <v>#N/A</v>
      </c>
      <c r="AY38" t="e">
        <f>VLOOKUP($I38,PSMListe,'PSM Liste'!X$4,FALSE)</f>
        <v>#N/A</v>
      </c>
      <c r="AZ38" t="e">
        <f>VLOOKUP($I38,PSMListe,'PSM Liste'!Y$4,FALSE)</f>
        <v>#N/A</v>
      </c>
      <c r="BA38" t="e">
        <f t="shared" si="16"/>
        <v>#N/A</v>
      </c>
      <c r="BB38" t="e">
        <f t="shared" si="17"/>
        <v>#N/A</v>
      </c>
      <c r="BC38" t="e">
        <f t="shared" si="18"/>
        <v>#N/A</v>
      </c>
      <c r="BG38" s="78" t="str">
        <f t="shared" si="19"/>
        <v/>
      </c>
      <c r="BH38" s="18" t="str">
        <f t="shared" si="20"/>
        <v/>
      </c>
      <c r="BI38" s="18" t="str">
        <f t="shared" si="23"/>
        <v/>
      </c>
      <c r="BJ38" s="79" t="str">
        <f t="shared" si="21"/>
        <v/>
      </c>
    </row>
    <row r="39" spans="1:62" ht="23.45" customHeight="1" thickBot="1" x14ac:dyDescent="0.3">
      <c r="A39" s="160"/>
      <c r="B39" s="162"/>
      <c r="C39" s="152" t="str">
        <f t="shared" ref="C39" si="62">IF(B36="","",B36)</f>
        <v/>
      </c>
      <c r="D39" s="164"/>
      <c r="E39" s="7">
        <f t="shared" ref="E39" si="63">D36</f>
        <v>0</v>
      </c>
      <c r="F39" s="7" t="s">
        <v>41</v>
      </c>
      <c r="G39" s="7">
        <v>73</v>
      </c>
      <c r="H39" s="57">
        <v>75</v>
      </c>
      <c r="I39" s="96"/>
      <c r="J39" s="97" t="str">
        <f t="shared" si="1"/>
        <v/>
      </c>
      <c r="K39" s="16" t="e">
        <f t="shared" si="2"/>
        <v>#N/A</v>
      </c>
      <c r="L39" s="15" t="str">
        <f>IF(I39="","",VLOOKUP(I39,PSMListe,'PSM Liste'!$T$4,FALSE))</f>
        <v/>
      </c>
      <c r="M39" s="33" t="str">
        <f t="shared" si="22"/>
        <v/>
      </c>
      <c r="N39" s="33" t="str">
        <f t="shared" si="22"/>
        <v/>
      </c>
      <c r="O39" s="33" t="str">
        <f t="shared" si="22"/>
        <v/>
      </c>
      <c r="P39" s="33" t="str">
        <f t="shared" si="22"/>
        <v/>
      </c>
      <c r="Q39" s="33" t="str">
        <f t="shared" si="22"/>
        <v/>
      </c>
      <c r="R39" s="33" t="str">
        <f t="shared" si="22"/>
        <v/>
      </c>
      <c r="S39" s="33" t="str">
        <f t="shared" si="22"/>
        <v/>
      </c>
      <c r="T39" s="33" t="str">
        <f t="shared" si="22"/>
        <v/>
      </c>
      <c r="U39" s="52" t="str">
        <f t="shared" si="22"/>
        <v/>
      </c>
      <c r="V39" s="56" t="str">
        <f t="shared" si="4"/>
        <v/>
      </c>
      <c r="AE39" t="e">
        <f t="shared" si="5"/>
        <v>#N/A</v>
      </c>
      <c r="AF39" t="e">
        <f t="shared" si="6"/>
        <v>#N/A</v>
      </c>
      <c r="AG39" s="3" t="str">
        <f t="shared" si="7"/>
        <v/>
      </c>
      <c r="AH39" s="3" t="str">
        <f t="shared" si="8"/>
        <v/>
      </c>
      <c r="AI39" s="3" t="str">
        <f t="shared" si="9"/>
        <v/>
      </c>
      <c r="AJ39" s="3" t="str">
        <f t="shared" si="10"/>
        <v/>
      </c>
      <c r="AK39" s="3" t="str">
        <f t="shared" si="11"/>
        <v/>
      </c>
      <c r="AL39" s="3" t="str">
        <f t="shared" si="12"/>
        <v/>
      </c>
      <c r="AM39" s="3" t="str">
        <f t="shared" si="13"/>
        <v/>
      </c>
      <c r="AN39" s="3" t="str">
        <f t="shared" si="14"/>
        <v/>
      </c>
      <c r="AO39" s="3" t="str">
        <f t="shared" si="15"/>
        <v/>
      </c>
      <c r="AQ39" t="e">
        <f>VLOOKUP($I39,PSMListe,'PSM Liste'!P$4,FALSE)</f>
        <v>#N/A</v>
      </c>
      <c r="AR39" t="e">
        <f>VLOOKUP($I39,PSMListe,'PSM Liste'!Q$4,FALSE)</f>
        <v>#N/A</v>
      </c>
      <c r="AS39" t="e">
        <f>VLOOKUP($I39,PSMListe,'PSM Liste'!R$4,FALSE)</f>
        <v>#N/A</v>
      </c>
      <c r="AT39" t="e">
        <f>VLOOKUP($I39,PSMListe,'PSM Liste'!S$4,FALSE)</f>
        <v>#N/A</v>
      </c>
      <c r="AU39" t="e">
        <f>VLOOKUP($I39,PSMListe,'PSM Liste'!T$4,FALSE)</f>
        <v>#N/A</v>
      </c>
      <c r="AV39" t="e">
        <f>VLOOKUP($I39,PSMListe,'PSM Liste'!U$4,FALSE)</f>
        <v>#N/A</v>
      </c>
      <c r="AW39" t="e">
        <f>VLOOKUP($I39,PSMListe,'PSM Liste'!V$4,FALSE)</f>
        <v>#N/A</v>
      </c>
      <c r="AX39" t="e">
        <f>VLOOKUP($I39,PSMListe,'PSM Liste'!W$4,FALSE)</f>
        <v>#N/A</v>
      </c>
      <c r="AY39" t="e">
        <f>VLOOKUP($I39,PSMListe,'PSM Liste'!X$4,FALSE)</f>
        <v>#N/A</v>
      </c>
      <c r="AZ39" t="e">
        <f>VLOOKUP($I39,PSMListe,'PSM Liste'!Y$4,FALSE)</f>
        <v>#N/A</v>
      </c>
      <c r="BA39" t="e">
        <f t="shared" si="16"/>
        <v>#N/A</v>
      </c>
      <c r="BB39" t="e">
        <f t="shared" si="17"/>
        <v>#N/A</v>
      </c>
      <c r="BC39" t="e">
        <f t="shared" si="18"/>
        <v>#N/A</v>
      </c>
      <c r="BG39" s="78" t="str">
        <f t="shared" si="19"/>
        <v/>
      </c>
      <c r="BH39" s="18" t="str">
        <f t="shared" si="20"/>
        <v/>
      </c>
      <c r="BI39" s="18" t="str">
        <f t="shared" si="23"/>
        <v/>
      </c>
      <c r="BJ39" s="79" t="str">
        <f t="shared" si="21"/>
        <v/>
      </c>
    </row>
    <row r="40" spans="1:62" ht="23.45" customHeight="1" x14ac:dyDescent="0.25">
      <c r="A40" s="166"/>
      <c r="B40" s="167"/>
      <c r="C40" s="152" t="str">
        <f t="shared" ref="C40" si="64">IF(B40="","",B40)</f>
        <v/>
      </c>
      <c r="D40" s="168"/>
      <c r="E40" s="73">
        <f t="shared" ref="E40" si="65">D40</f>
        <v>0</v>
      </c>
      <c r="F40" s="176" t="s">
        <v>55</v>
      </c>
      <c r="G40" s="177"/>
      <c r="H40" s="178"/>
      <c r="I40" s="93"/>
      <c r="J40" s="98" t="str">
        <f t="shared" si="1"/>
        <v/>
      </c>
      <c r="K40" s="12" t="e">
        <f t="shared" si="2"/>
        <v>#N/A</v>
      </c>
      <c r="L40" s="11" t="str">
        <f>IF(I40="","",VLOOKUP(I40,PSMListe,'PSM Liste'!$T$4,FALSE))</f>
        <v/>
      </c>
      <c r="M40" s="31" t="str">
        <f t="shared" si="22"/>
        <v/>
      </c>
      <c r="N40" s="31" t="str">
        <f t="shared" si="22"/>
        <v/>
      </c>
      <c r="O40" s="31" t="str">
        <f t="shared" si="22"/>
        <v/>
      </c>
      <c r="P40" s="31" t="str">
        <f t="shared" si="22"/>
        <v/>
      </c>
      <c r="Q40" s="31" t="str">
        <f t="shared" si="22"/>
        <v/>
      </c>
      <c r="R40" s="31" t="str">
        <f t="shared" si="22"/>
        <v/>
      </c>
      <c r="S40" s="31" t="str">
        <f t="shared" si="22"/>
        <v/>
      </c>
      <c r="T40" s="31" t="str">
        <f t="shared" si="22"/>
        <v/>
      </c>
      <c r="U40" s="50" t="str">
        <f t="shared" si="22"/>
        <v/>
      </c>
      <c r="V40" s="54" t="str">
        <f t="shared" si="4"/>
        <v/>
      </c>
      <c r="AE40" t="e">
        <f t="shared" si="5"/>
        <v>#N/A</v>
      </c>
      <c r="AF40" t="e">
        <f t="shared" si="6"/>
        <v>#N/A</v>
      </c>
      <c r="AG40" s="3" t="str">
        <f t="shared" si="7"/>
        <v/>
      </c>
      <c r="AH40" s="3" t="str">
        <f t="shared" si="8"/>
        <v/>
      </c>
      <c r="AI40" s="3" t="str">
        <f t="shared" si="9"/>
        <v/>
      </c>
      <c r="AJ40" s="3" t="str">
        <f t="shared" si="10"/>
        <v/>
      </c>
      <c r="AK40" s="3" t="str">
        <f t="shared" si="11"/>
        <v/>
      </c>
      <c r="AL40" s="3" t="str">
        <f t="shared" si="12"/>
        <v/>
      </c>
      <c r="AM40" s="3" t="str">
        <f t="shared" si="13"/>
        <v/>
      </c>
      <c r="AN40" s="3" t="str">
        <f t="shared" si="14"/>
        <v/>
      </c>
      <c r="AO40" s="3" t="str">
        <f t="shared" si="15"/>
        <v/>
      </c>
      <c r="AQ40" t="e">
        <f>VLOOKUP($I40,PSMListe,'PSM Liste'!P$4,FALSE)</f>
        <v>#N/A</v>
      </c>
      <c r="AR40" t="e">
        <f>VLOOKUP($I40,PSMListe,'PSM Liste'!Q$4,FALSE)</f>
        <v>#N/A</v>
      </c>
      <c r="AS40" t="e">
        <f>VLOOKUP($I40,PSMListe,'PSM Liste'!R$4,FALSE)</f>
        <v>#N/A</v>
      </c>
      <c r="AT40" t="e">
        <f>VLOOKUP($I40,PSMListe,'PSM Liste'!S$4,FALSE)</f>
        <v>#N/A</v>
      </c>
      <c r="AU40" t="e">
        <f>VLOOKUP($I40,PSMListe,'PSM Liste'!T$4,FALSE)</f>
        <v>#N/A</v>
      </c>
      <c r="AV40" t="e">
        <f>VLOOKUP($I40,PSMListe,'PSM Liste'!U$4,FALSE)</f>
        <v>#N/A</v>
      </c>
      <c r="AW40" t="e">
        <f>VLOOKUP($I40,PSMListe,'PSM Liste'!V$4,FALSE)</f>
        <v>#N/A</v>
      </c>
      <c r="AX40" t="e">
        <f>VLOOKUP($I40,PSMListe,'PSM Liste'!W$4,FALSE)</f>
        <v>#N/A</v>
      </c>
      <c r="AY40" t="e">
        <f>VLOOKUP($I40,PSMListe,'PSM Liste'!X$4,FALSE)</f>
        <v>#N/A</v>
      </c>
      <c r="AZ40" t="e">
        <f>VLOOKUP($I40,PSMListe,'PSM Liste'!Y$4,FALSE)</f>
        <v>#N/A</v>
      </c>
      <c r="BA40" t="e">
        <f t="shared" si="16"/>
        <v>#N/A</v>
      </c>
      <c r="BB40" t="e">
        <f t="shared" si="17"/>
        <v>#N/A</v>
      </c>
      <c r="BC40" t="e">
        <f t="shared" si="18"/>
        <v>#N/A</v>
      </c>
      <c r="BG40" s="78" t="str">
        <f t="shared" si="19"/>
        <v/>
      </c>
      <c r="BH40" s="18" t="str">
        <f t="shared" si="20"/>
        <v/>
      </c>
      <c r="BI40" s="18" t="str">
        <f t="shared" si="23"/>
        <v/>
      </c>
      <c r="BJ40" s="79" t="str">
        <f t="shared" si="21"/>
        <v/>
      </c>
    </row>
    <row r="41" spans="1:62" ht="23.45" customHeight="1" x14ac:dyDescent="0.25">
      <c r="A41" s="159"/>
      <c r="B41" s="161"/>
      <c r="C41" s="152" t="str">
        <f t="shared" ref="C41" si="66">IF(B40="","",B40)</f>
        <v/>
      </c>
      <c r="D41" s="163"/>
      <c r="E41" s="72">
        <f t="shared" ref="E41" si="67">D40</f>
        <v>0</v>
      </c>
      <c r="F41" s="169"/>
      <c r="G41" s="170"/>
      <c r="H41" s="171"/>
      <c r="I41" s="95"/>
      <c r="J41" s="94" t="str">
        <f t="shared" si="1"/>
        <v/>
      </c>
      <c r="K41" s="14" t="e">
        <f t="shared" si="2"/>
        <v>#N/A</v>
      </c>
      <c r="L41" s="13" t="str">
        <f>IF(I41="","",VLOOKUP(I41,PSMListe,'PSM Liste'!$T$4,FALSE))</f>
        <v/>
      </c>
      <c r="M41" s="32" t="str">
        <f t="shared" si="22"/>
        <v/>
      </c>
      <c r="N41" s="32" t="str">
        <f t="shared" si="22"/>
        <v/>
      </c>
      <c r="O41" s="32" t="str">
        <f t="shared" si="22"/>
        <v/>
      </c>
      <c r="P41" s="32" t="str">
        <f t="shared" si="22"/>
        <v/>
      </c>
      <c r="Q41" s="32" t="str">
        <f t="shared" si="22"/>
        <v/>
      </c>
      <c r="R41" s="32" t="str">
        <f t="shared" si="22"/>
        <v/>
      </c>
      <c r="S41" s="32" t="str">
        <f t="shared" si="22"/>
        <v/>
      </c>
      <c r="T41" s="32" t="str">
        <f t="shared" si="22"/>
        <v/>
      </c>
      <c r="U41" s="51" t="str">
        <f t="shared" si="22"/>
        <v/>
      </c>
      <c r="V41" s="55" t="str">
        <f t="shared" si="4"/>
        <v/>
      </c>
      <c r="AE41" t="e">
        <f t="shared" si="5"/>
        <v>#N/A</v>
      </c>
      <c r="AF41" t="e">
        <f t="shared" si="6"/>
        <v>#N/A</v>
      </c>
      <c r="AG41" s="3" t="str">
        <f t="shared" si="7"/>
        <v/>
      </c>
      <c r="AH41" s="3" t="str">
        <f t="shared" si="8"/>
        <v/>
      </c>
      <c r="AI41" s="3" t="str">
        <f t="shared" si="9"/>
        <v/>
      </c>
      <c r="AJ41" s="3" t="str">
        <f t="shared" si="10"/>
        <v/>
      </c>
      <c r="AK41" s="3" t="str">
        <f t="shared" si="11"/>
        <v/>
      </c>
      <c r="AL41" s="3" t="str">
        <f t="shared" si="12"/>
        <v/>
      </c>
      <c r="AM41" s="3" t="str">
        <f t="shared" si="13"/>
        <v/>
      </c>
      <c r="AN41" s="3" t="str">
        <f t="shared" si="14"/>
        <v/>
      </c>
      <c r="AO41" s="3" t="str">
        <f t="shared" si="15"/>
        <v/>
      </c>
      <c r="AQ41" t="e">
        <f>VLOOKUP($I41,PSMListe,'PSM Liste'!P$4,FALSE)</f>
        <v>#N/A</v>
      </c>
      <c r="AR41" t="e">
        <f>VLOOKUP($I41,PSMListe,'PSM Liste'!Q$4,FALSE)</f>
        <v>#N/A</v>
      </c>
      <c r="AS41" t="e">
        <f>VLOOKUP($I41,PSMListe,'PSM Liste'!R$4,FALSE)</f>
        <v>#N/A</v>
      </c>
      <c r="AT41" t="e">
        <f>VLOOKUP($I41,PSMListe,'PSM Liste'!S$4,FALSE)</f>
        <v>#N/A</v>
      </c>
      <c r="AU41" t="e">
        <f>VLOOKUP($I41,PSMListe,'PSM Liste'!T$4,FALSE)</f>
        <v>#N/A</v>
      </c>
      <c r="AV41" t="e">
        <f>VLOOKUP($I41,PSMListe,'PSM Liste'!U$4,FALSE)</f>
        <v>#N/A</v>
      </c>
      <c r="AW41" t="e">
        <f>VLOOKUP($I41,PSMListe,'PSM Liste'!V$4,FALSE)</f>
        <v>#N/A</v>
      </c>
      <c r="AX41" t="e">
        <f>VLOOKUP($I41,PSMListe,'PSM Liste'!W$4,FALSE)</f>
        <v>#N/A</v>
      </c>
      <c r="AY41" t="e">
        <f>VLOOKUP($I41,PSMListe,'PSM Liste'!X$4,FALSE)</f>
        <v>#N/A</v>
      </c>
      <c r="AZ41" t="e">
        <f>VLOOKUP($I41,PSMListe,'PSM Liste'!Y$4,FALSE)</f>
        <v>#N/A</v>
      </c>
      <c r="BA41" t="e">
        <f t="shared" si="16"/>
        <v>#N/A</v>
      </c>
      <c r="BB41" t="e">
        <f t="shared" si="17"/>
        <v>#N/A</v>
      </c>
      <c r="BC41" t="e">
        <f t="shared" si="18"/>
        <v>#N/A</v>
      </c>
      <c r="BG41" s="78" t="str">
        <f t="shared" si="19"/>
        <v/>
      </c>
      <c r="BH41" s="18" t="str">
        <f t="shared" si="20"/>
        <v/>
      </c>
      <c r="BI41" s="18" t="str">
        <f t="shared" si="23"/>
        <v/>
      </c>
      <c r="BJ41" s="79" t="str">
        <f t="shared" si="21"/>
        <v/>
      </c>
    </row>
    <row r="42" spans="1:62" ht="23.45" customHeight="1" x14ac:dyDescent="0.25">
      <c r="A42" s="159"/>
      <c r="B42" s="161"/>
      <c r="C42" s="152" t="str">
        <f t="shared" ref="C42" si="68">IF(B40="","",B40)</f>
        <v/>
      </c>
      <c r="D42" s="163"/>
      <c r="E42" s="72">
        <f t="shared" ref="E42" si="69">D40</f>
        <v>0</v>
      </c>
      <c r="F42" s="169"/>
      <c r="G42" s="170"/>
      <c r="H42" s="171"/>
      <c r="I42" s="95"/>
      <c r="J42" s="94" t="str">
        <f t="shared" si="1"/>
        <v/>
      </c>
      <c r="K42" s="14" t="e">
        <f t="shared" si="2"/>
        <v>#N/A</v>
      </c>
      <c r="L42" s="13" t="str">
        <f>IF(I42="","",VLOOKUP(I42,PSMListe,'PSM Liste'!$T$4,FALSE))</f>
        <v/>
      </c>
      <c r="M42" s="32" t="str">
        <f t="shared" si="22"/>
        <v/>
      </c>
      <c r="N42" s="32" t="str">
        <f t="shared" si="22"/>
        <v/>
      </c>
      <c r="O42" s="32" t="str">
        <f t="shared" si="22"/>
        <v/>
      </c>
      <c r="P42" s="32" t="str">
        <f t="shared" si="22"/>
        <v/>
      </c>
      <c r="Q42" s="32" t="str">
        <f t="shared" si="22"/>
        <v/>
      </c>
      <c r="R42" s="32" t="str">
        <f t="shared" si="22"/>
        <v/>
      </c>
      <c r="S42" s="32" t="str">
        <f t="shared" si="22"/>
        <v/>
      </c>
      <c r="T42" s="32" t="str">
        <f t="shared" si="22"/>
        <v/>
      </c>
      <c r="U42" s="51" t="str">
        <f t="shared" si="22"/>
        <v/>
      </c>
      <c r="V42" s="55" t="str">
        <f t="shared" si="4"/>
        <v/>
      </c>
      <c r="AE42" t="e">
        <f t="shared" si="5"/>
        <v>#N/A</v>
      </c>
      <c r="AF42" t="e">
        <f t="shared" si="6"/>
        <v>#N/A</v>
      </c>
      <c r="AG42" s="3" t="str">
        <f t="shared" si="7"/>
        <v/>
      </c>
      <c r="AH42" s="3" t="str">
        <f t="shared" si="8"/>
        <v/>
      </c>
      <c r="AI42" s="3" t="str">
        <f t="shared" si="9"/>
        <v/>
      </c>
      <c r="AJ42" s="3" t="str">
        <f t="shared" si="10"/>
        <v/>
      </c>
      <c r="AK42" s="3" t="str">
        <f t="shared" si="11"/>
        <v/>
      </c>
      <c r="AL42" s="3" t="str">
        <f t="shared" si="12"/>
        <v/>
      </c>
      <c r="AM42" s="3" t="str">
        <f t="shared" si="13"/>
        <v/>
      </c>
      <c r="AN42" s="3" t="str">
        <f t="shared" si="14"/>
        <v/>
      </c>
      <c r="AO42" s="3" t="str">
        <f t="shared" si="15"/>
        <v/>
      </c>
      <c r="AQ42" t="e">
        <f>VLOOKUP($I42,PSMListe,'PSM Liste'!P$4,FALSE)</f>
        <v>#N/A</v>
      </c>
      <c r="AR42" t="e">
        <f>VLOOKUP($I42,PSMListe,'PSM Liste'!Q$4,FALSE)</f>
        <v>#N/A</v>
      </c>
      <c r="AS42" t="e">
        <f>VLOOKUP($I42,PSMListe,'PSM Liste'!R$4,FALSE)</f>
        <v>#N/A</v>
      </c>
      <c r="AT42" t="e">
        <f>VLOOKUP($I42,PSMListe,'PSM Liste'!S$4,FALSE)</f>
        <v>#N/A</v>
      </c>
      <c r="AU42" t="e">
        <f>VLOOKUP($I42,PSMListe,'PSM Liste'!T$4,FALSE)</f>
        <v>#N/A</v>
      </c>
      <c r="AV42" t="e">
        <f>VLOOKUP($I42,PSMListe,'PSM Liste'!U$4,FALSE)</f>
        <v>#N/A</v>
      </c>
      <c r="AW42" t="e">
        <f>VLOOKUP($I42,PSMListe,'PSM Liste'!V$4,FALSE)</f>
        <v>#N/A</v>
      </c>
      <c r="AX42" t="e">
        <f>VLOOKUP($I42,PSMListe,'PSM Liste'!W$4,FALSE)</f>
        <v>#N/A</v>
      </c>
      <c r="AY42" t="e">
        <f>VLOOKUP($I42,PSMListe,'PSM Liste'!X$4,FALSE)</f>
        <v>#N/A</v>
      </c>
      <c r="AZ42" t="e">
        <f>VLOOKUP($I42,PSMListe,'PSM Liste'!Y$4,FALSE)</f>
        <v>#N/A</v>
      </c>
      <c r="BA42" t="e">
        <f t="shared" si="16"/>
        <v>#N/A</v>
      </c>
      <c r="BB42" t="e">
        <f t="shared" si="17"/>
        <v>#N/A</v>
      </c>
      <c r="BC42" t="e">
        <f t="shared" si="18"/>
        <v>#N/A</v>
      </c>
      <c r="BG42" s="78" t="str">
        <f t="shared" si="19"/>
        <v/>
      </c>
      <c r="BH42" s="18" t="str">
        <f t="shared" si="20"/>
        <v/>
      </c>
      <c r="BI42" s="18" t="str">
        <f t="shared" si="23"/>
        <v/>
      </c>
      <c r="BJ42" s="79" t="str">
        <f t="shared" si="21"/>
        <v/>
      </c>
    </row>
    <row r="43" spans="1:62" ht="23.45" customHeight="1" thickBot="1" x14ac:dyDescent="0.3">
      <c r="A43" s="160"/>
      <c r="B43" s="162"/>
      <c r="C43" s="152" t="str">
        <f t="shared" ref="C43" si="70">IF(B40="","",B40)</f>
        <v/>
      </c>
      <c r="D43" s="164"/>
      <c r="E43" s="7">
        <f t="shared" ref="E43" si="71">D40</f>
        <v>0</v>
      </c>
      <c r="F43" s="7" t="s">
        <v>41</v>
      </c>
      <c r="G43" s="7">
        <v>77</v>
      </c>
      <c r="H43" s="57">
        <v>79</v>
      </c>
      <c r="I43" s="96"/>
      <c r="J43" s="97" t="str">
        <f t="shared" si="1"/>
        <v/>
      </c>
      <c r="K43" s="16" t="e">
        <f t="shared" si="2"/>
        <v>#N/A</v>
      </c>
      <c r="L43" s="15" t="str">
        <f>IF(I43="","",VLOOKUP(I43,PSMListe,'PSM Liste'!$T$4,FALSE))</f>
        <v/>
      </c>
      <c r="M43" s="33" t="str">
        <f t="shared" si="22"/>
        <v/>
      </c>
      <c r="N43" s="33" t="str">
        <f t="shared" si="22"/>
        <v/>
      </c>
      <c r="O43" s="33" t="str">
        <f t="shared" si="22"/>
        <v/>
      </c>
      <c r="P43" s="33" t="str">
        <f t="shared" si="22"/>
        <v/>
      </c>
      <c r="Q43" s="33" t="str">
        <f t="shared" si="22"/>
        <v/>
      </c>
      <c r="R43" s="33" t="str">
        <f t="shared" si="22"/>
        <v/>
      </c>
      <c r="S43" s="33" t="str">
        <f t="shared" si="22"/>
        <v/>
      </c>
      <c r="T43" s="33" t="str">
        <f t="shared" si="22"/>
        <v/>
      </c>
      <c r="U43" s="52" t="str">
        <f t="shared" si="22"/>
        <v/>
      </c>
      <c r="V43" s="56" t="str">
        <f t="shared" si="4"/>
        <v/>
      </c>
      <c r="AE43" t="e">
        <f t="shared" si="5"/>
        <v>#N/A</v>
      </c>
      <c r="AF43" t="e">
        <f t="shared" si="6"/>
        <v>#N/A</v>
      </c>
      <c r="AG43" s="3" t="str">
        <f t="shared" si="7"/>
        <v/>
      </c>
      <c r="AH43" s="3" t="str">
        <f t="shared" si="8"/>
        <v/>
      </c>
      <c r="AI43" s="3" t="str">
        <f t="shared" si="9"/>
        <v/>
      </c>
      <c r="AJ43" s="3" t="str">
        <f t="shared" si="10"/>
        <v/>
      </c>
      <c r="AK43" s="3" t="str">
        <f t="shared" si="11"/>
        <v/>
      </c>
      <c r="AL43" s="3" t="str">
        <f t="shared" si="12"/>
        <v/>
      </c>
      <c r="AM43" s="3" t="str">
        <f t="shared" si="13"/>
        <v/>
      </c>
      <c r="AN43" s="3" t="str">
        <f t="shared" si="14"/>
        <v/>
      </c>
      <c r="AO43" s="3" t="str">
        <f t="shared" si="15"/>
        <v/>
      </c>
      <c r="AQ43" t="e">
        <f>VLOOKUP($I43,PSMListe,'PSM Liste'!P$4,FALSE)</f>
        <v>#N/A</v>
      </c>
      <c r="AR43" t="e">
        <f>VLOOKUP($I43,PSMListe,'PSM Liste'!Q$4,FALSE)</f>
        <v>#N/A</v>
      </c>
      <c r="AS43" t="e">
        <f>VLOOKUP($I43,PSMListe,'PSM Liste'!R$4,FALSE)</f>
        <v>#N/A</v>
      </c>
      <c r="AT43" t="e">
        <f>VLOOKUP($I43,PSMListe,'PSM Liste'!S$4,FALSE)</f>
        <v>#N/A</v>
      </c>
      <c r="AU43" t="e">
        <f>VLOOKUP($I43,PSMListe,'PSM Liste'!T$4,FALSE)</f>
        <v>#N/A</v>
      </c>
      <c r="AV43" t="e">
        <f>VLOOKUP($I43,PSMListe,'PSM Liste'!U$4,FALSE)</f>
        <v>#N/A</v>
      </c>
      <c r="AW43" t="e">
        <f>VLOOKUP($I43,PSMListe,'PSM Liste'!V$4,FALSE)</f>
        <v>#N/A</v>
      </c>
      <c r="AX43" t="e">
        <f>VLOOKUP($I43,PSMListe,'PSM Liste'!W$4,FALSE)</f>
        <v>#N/A</v>
      </c>
      <c r="AY43" t="e">
        <f>VLOOKUP($I43,PSMListe,'PSM Liste'!X$4,FALSE)</f>
        <v>#N/A</v>
      </c>
      <c r="AZ43" t="e">
        <f>VLOOKUP($I43,PSMListe,'PSM Liste'!Y$4,FALSE)</f>
        <v>#N/A</v>
      </c>
      <c r="BA43" t="e">
        <f t="shared" si="16"/>
        <v>#N/A</v>
      </c>
      <c r="BB43" t="e">
        <f t="shared" si="17"/>
        <v>#N/A</v>
      </c>
      <c r="BC43" t="e">
        <f t="shared" si="18"/>
        <v>#N/A</v>
      </c>
      <c r="BG43" s="78" t="str">
        <f t="shared" si="19"/>
        <v/>
      </c>
      <c r="BH43" s="18" t="str">
        <f t="shared" si="20"/>
        <v/>
      </c>
      <c r="BI43" s="18" t="str">
        <f t="shared" si="23"/>
        <v/>
      </c>
      <c r="BJ43" s="79" t="str">
        <f t="shared" si="21"/>
        <v/>
      </c>
    </row>
    <row r="44" spans="1:62" ht="23.45" customHeight="1" x14ac:dyDescent="0.25">
      <c r="A44" s="166"/>
      <c r="B44" s="167"/>
      <c r="C44" s="152" t="str">
        <f t="shared" ref="C44" si="72">IF(B44="","",B44)</f>
        <v/>
      </c>
      <c r="D44" s="168"/>
      <c r="E44" s="73">
        <f t="shared" ref="E44" si="73">D44</f>
        <v>0</v>
      </c>
      <c r="F44" s="176" t="s">
        <v>56</v>
      </c>
      <c r="G44" s="177"/>
      <c r="H44" s="178"/>
      <c r="I44" s="93"/>
      <c r="J44" s="98" t="str">
        <f t="shared" si="1"/>
        <v/>
      </c>
      <c r="K44" s="12" t="e">
        <f t="shared" si="2"/>
        <v>#N/A</v>
      </c>
      <c r="L44" s="11" t="str">
        <f>IF(I44="","",VLOOKUP(I44,PSMListe,'PSM Liste'!$T$4,FALSE))</f>
        <v/>
      </c>
      <c r="M44" s="31" t="str">
        <f t="shared" si="22"/>
        <v/>
      </c>
      <c r="N44" s="31" t="str">
        <f t="shared" si="22"/>
        <v/>
      </c>
      <c r="O44" s="31" t="str">
        <f t="shared" si="22"/>
        <v/>
      </c>
      <c r="P44" s="31" t="str">
        <f t="shared" si="22"/>
        <v/>
      </c>
      <c r="Q44" s="31" t="str">
        <f t="shared" si="22"/>
        <v/>
      </c>
      <c r="R44" s="31" t="str">
        <f t="shared" si="22"/>
        <v/>
      </c>
      <c r="S44" s="31" t="str">
        <f t="shared" si="22"/>
        <v/>
      </c>
      <c r="T44" s="31" t="str">
        <f t="shared" si="22"/>
        <v/>
      </c>
      <c r="U44" s="50" t="str">
        <f t="shared" si="22"/>
        <v/>
      </c>
      <c r="V44" s="54" t="str">
        <f t="shared" si="4"/>
        <v/>
      </c>
      <c r="AE44" t="e">
        <f t="shared" si="5"/>
        <v>#N/A</v>
      </c>
      <c r="AF44" t="e">
        <f t="shared" si="6"/>
        <v>#N/A</v>
      </c>
      <c r="AG44" s="3" t="str">
        <f t="shared" si="7"/>
        <v/>
      </c>
      <c r="AH44" s="3" t="str">
        <f t="shared" si="8"/>
        <v/>
      </c>
      <c r="AI44" s="3" t="str">
        <f t="shared" si="9"/>
        <v/>
      </c>
      <c r="AJ44" s="3" t="str">
        <f t="shared" si="10"/>
        <v/>
      </c>
      <c r="AK44" s="3" t="str">
        <f t="shared" si="11"/>
        <v/>
      </c>
      <c r="AL44" s="3" t="str">
        <f t="shared" si="12"/>
        <v/>
      </c>
      <c r="AM44" s="3" t="str">
        <f t="shared" si="13"/>
        <v/>
      </c>
      <c r="AN44" s="3" t="str">
        <f t="shared" si="14"/>
        <v/>
      </c>
      <c r="AO44" s="3" t="str">
        <f t="shared" si="15"/>
        <v/>
      </c>
      <c r="AQ44" t="e">
        <f>VLOOKUP($I44,PSMListe,'PSM Liste'!P$4,FALSE)</f>
        <v>#N/A</v>
      </c>
      <c r="AR44" t="e">
        <f>VLOOKUP($I44,PSMListe,'PSM Liste'!Q$4,FALSE)</f>
        <v>#N/A</v>
      </c>
      <c r="AS44" t="e">
        <f>VLOOKUP($I44,PSMListe,'PSM Liste'!R$4,FALSE)</f>
        <v>#N/A</v>
      </c>
      <c r="AT44" t="e">
        <f>VLOOKUP($I44,PSMListe,'PSM Liste'!S$4,FALSE)</f>
        <v>#N/A</v>
      </c>
      <c r="AU44" t="e">
        <f>VLOOKUP($I44,PSMListe,'PSM Liste'!T$4,FALSE)</f>
        <v>#N/A</v>
      </c>
      <c r="AV44" t="e">
        <f>VLOOKUP($I44,PSMListe,'PSM Liste'!U$4,FALSE)</f>
        <v>#N/A</v>
      </c>
      <c r="AW44" t="e">
        <f>VLOOKUP($I44,PSMListe,'PSM Liste'!V$4,FALSE)</f>
        <v>#N/A</v>
      </c>
      <c r="AX44" t="e">
        <f>VLOOKUP($I44,PSMListe,'PSM Liste'!W$4,FALSE)</f>
        <v>#N/A</v>
      </c>
      <c r="AY44" t="e">
        <f>VLOOKUP($I44,PSMListe,'PSM Liste'!X$4,FALSE)</f>
        <v>#N/A</v>
      </c>
      <c r="AZ44" t="e">
        <f>VLOOKUP($I44,PSMListe,'PSM Liste'!Y$4,FALSE)</f>
        <v>#N/A</v>
      </c>
      <c r="BA44" t="e">
        <f t="shared" si="16"/>
        <v>#N/A</v>
      </c>
      <c r="BB44" t="e">
        <f t="shared" si="17"/>
        <v>#N/A</v>
      </c>
      <c r="BC44" t="e">
        <f t="shared" si="18"/>
        <v>#N/A</v>
      </c>
      <c r="BG44" s="78" t="str">
        <f t="shared" si="19"/>
        <v/>
      </c>
      <c r="BH44" s="18" t="str">
        <f t="shared" si="20"/>
        <v/>
      </c>
      <c r="BI44" s="18" t="str">
        <f t="shared" si="23"/>
        <v/>
      </c>
      <c r="BJ44" s="79" t="str">
        <f t="shared" si="21"/>
        <v/>
      </c>
    </row>
    <row r="45" spans="1:62" ht="23.45" customHeight="1" x14ac:dyDescent="0.25">
      <c r="A45" s="159"/>
      <c r="B45" s="161"/>
      <c r="C45" s="152" t="str">
        <f t="shared" ref="C45" si="74">IF(B44="","",B44)</f>
        <v/>
      </c>
      <c r="D45" s="163"/>
      <c r="E45" s="72">
        <f t="shared" ref="E45" si="75">D44</f>
        <v>0</v>
      </c>
      <c r="F45" s="169"/>
      <c r="G45" s="170"/>
      <c r="H45" s="171"/>
      <c r="I45" s="95"/>
      <c r="J45" s="94" t="str">
        <f t="shared" si="1"/>
        <v/>
      </c>
      <c r="K45" s="14" t="e">
        <f t="shared" si="2"/>
        <v>#N/A</v>
      </c>
      <c r="L45" s="13" t="str">
        <f>IF(I45="","",VLOOKUP(I45,PSMListe,'PSM Liste'!$T$4,FALSE))</f>
        <v/>
      </c>
      <c r="M45" s="32" t="str">
        <f t="shared" si="22"/>
        <v/>
      </c>
      <c r="N45" s="32" t="str">
        <f t="shared" si="22"/>
        <v/>
      </c>
      <c r="O45" s="32" t="str">
        <f t="shared" si="22"/>
        <v/>
      </c>
      <c r="P45" s="32" t="str">
        <f t="shared" si="22"/>
        <v/>
      </c>
      <c r="Q45" s="32" t="str">
        <f t="shared" si="22"/>
        <v/>
      </c>
      <c r="R45" s="32" t="str">
        <f t="shared" si="22"/>
        <v/>
      </c>
      <c r="S45" s="32" t="str">
        <f t="shared" si="22"/>
        <v/>
      </c>
      <c r="T45" s="32" t="str">
        <f t="shared" si="22"/>
        <v/>
      </c>
      <c r="U45" s="51" t="str">
        <f t="shared" si="22"/>
        <v/>
      </c>
      <c r="V45" s="55" t="str">
        <f t="shared" si="4"/>
        <v/>
      </c>
      <c r="AE45" t="e">
        <f t="shared" si="5"/>
        <v>#N/A</v>
      </c>
      <c r="AF45" t="e">
        <f t="shared" si="6"/>
        <v>#N/A</v>
      </c>
      <c r="AG45" s="3" t="str">
        <f t="shared" si="7"/>
        <v/>
      </c>
      <c r="AH45" s="3" t="str">
        <f t="shared" si="8"/>
        <v/>
      </c>
      <c r="AI45" s="3" t="str">
        <f t="shared" si="9"/>
        <v/>
      </c>
      <c r="AJ45" s="3" t="str">
        <f t="shared" si="10"/>
        <v/>
      </c>
      <c r="AK45" s="3" t="str">
        <f t="shared" si="11"/>
        <v/>
      </c>
      <c r="AL45" s="3" t="str">
        <f t="shared" si="12"/>
        <v/>
      </c>
      <c r="AM45" s="3" t="str">
        <f t="shared" si="13"/>
        <v/>
      </c>
      <c r="AN45" s="3" t="str">
        <f t="shared" si="14"/>
        <v/>
      </c>
      <c r="AO45" s="3" t="str">
        <f t="shared" si="15"/>
        <v/>
      </c>
      <c r="AQ45" t="e">
        <f>VLOOKUP($I45,PSMListe,'PSM Liste'!P$4,FALSE)</f>
        <v>#N/A</v>
      </c>
      <c r="AR45" t="e">
        <f>VLOOKUP($I45,PSMListe,'PSM Liste'!Q$4,FALSE)</f>
        <v>#N/A</v>
      </c>
      <c r="AS45" t="e">
        <f>VLOOKUP($I45,PSMListe,'PSM Liste'!R$4,FALSE)</f>
        <v>#N/A</v>
      </c>
      <c r="AT45" t="e">
        <f>VLOOKUP($I45,PSMListe,'PSM Liste'!S$4,FALSE)</f>
        <v>#N/A</v>
      </c>
      <c r="AU45" t="e">
        <f>VLOOKUP($I45,PSMListe,'PSM Liste'!T$4,FALSE)</f>
        <v>#N/A</v>
      </c>
      <c r="AV45" t="e">
        <f>VLOOKUP($I45,PSMListe,'PSM Liste'!U$4,FALSE)</f>
        <v>#N/A</v>
      </c>
      <c r="AW45" t="e">
        <f>VLOOKUP($I45,PSMListe,'PSM Liste'!V$4,FALSE)</f>
        <v>#N/A</v>
      </c>
      <c r="AX45" t="e">
        <f>VLOOKUP($I45,PSMListe,'PSM Liste'!W$4,FALSE)</f>
        <v>#N/A</v>
      </c>
      <c r="AY45" t="e">
        <f>VLOOKUP($I45,PSMListe,'PSM Liste'!X$4,FALSE)</f>
        <v>#N/A</v>
      </c>
      <c r="AZ45" t="e">
        <f>VLOOKUP($I45,PSMListe,'PSM Liste'!Y$4,FALSE)</f>
        <v>#N/A</v>
      </c>
      <c r="BA45" t="e">
        <f t="shared" si="16"/>
        <v>#N/A</v>
      </c>
      <c r="BB45" t="e">
        <f t="shared" si="17"/>
        <v>#N/A</v>
      </c>
      <c r="BC45" t="e">
        <f t="shared" si="18"/>
        <v>#N/A</v>
      </c>
      <c r="BG45" s="78" t="str">
        <f t="shared" si="19"/>
        <v/>
      </c>
      <c r="BH45" s="18" t="str">
        <f t="shared" si="20"/>
        <v/>
      </c>
      <c r="BI45" s="18" t="str">
        <f t="shared" si="23"/>
        <v/>
      </c>
      <c r="BJ45" s="79" t="str">
        <f t="shared" si="21"/>
        <v/>
      </c>
    </row>
    <row r="46" spans="1:62" ht="23.45" customHeight="1" x14ac:dyDescent="0.25">
      <c r="A46" s="159"/>
      <c r="B46" s="161"/>
      <c r="C46" s="152" t="str">
        <f t="shared" ref="C46" si="76">IF(B44="","",B44)</f>
        <v/>
      </c>
      <c r="D46" s="163"/>
      <c r="E46" s="72">
        <f t="shared" ref="E46" si="77">D44</f>
        <v>0</v>
      </c>
      <c r="F46" s="169"/>
      <c r="G46" s="170"/>
      <c r="H46" s="171"/>
      <c r="I46" s="95"/>
      <c r="J46" s="94" t="str">
        <f t="shared" si="1"/>
        <v/>
      </c>
      <c r="K46" s="14" t="e">
        <f t="shared" si="2"/>
        <v>#N/A</v>
      </c>
      <c r="L46" s="13" t="str">
        <f>IF(I46="","",VLOOKUP(I46,PSMListe,'PSM Liste'!$T$4,FALSE))</f>
        <v/>
      </c>
      <c r="M46" s="32" t="str">
        <f t="shared" si="22"/>
        <v/>
      </c>
      <c r="N46" s="32" t="str">
        <f t="shared" si="22"/>
        <v/>
      </c>
      <c r="O46" s="32" t="str">
        <f t="shared" si="22"/>
        <v/>
      </c>
      <c r="P46" s="32" t="str">
        <f t="shared" si="22"/>
        <v/>
      </c>
      <c r="Q46" s="32" t="str">
        <f t="shared" si="22"/>
        <v/>
      </c>
      <c r="R46" s="32" t="str">
        <f t="shared" si="22"/>
        <v/>
      </c>
      <c r="S46" s="32" t="str">
        <f t="shared" si="22"/>
        <v/>
      </c>
      <c r="T46" s="32" t="str">
        <f t="shared" si="22"/>
        <v/>
      </c>
      <c r="U46" s="51" t="str">
        <f t="shared" si="22"/>
        <v/>
      </c>
      <c r="V46" s="55" t="str">
        <f t="shared" si="4"/>
        <v/>
      </c>
      <c r="AE46" t="e">
        <f t="shared" si="5"/>
        <v>#N/A</v>
      </c>
      <c r="AF46" t="e">
        <f t="shared" si="6"/>
        <v>#N/A</v>
      </c>
      <c r="AG46" s="3" t="str">
        <f t="shared" si="7"/>
        <v/>
      </c>
      <c r="AH46" s="3" t="str">
        <f t="shared" si="8"/>
        <v/>
      </c>
      <c r="AI46" s="3" t="str">
        <f t="shared" si="9"/>
        <v/>
      </c>
      <c r="AJ46" s="3" t="str">
        <f t="shared" si="10"/>
        <v/>
      </c>
      <c r="AK46" s="3" t="str">
        <f t="shared" si="11"/>
        <v/>
      </c>
      <c r="AL46" s="3" t="str">
        <f t="shared" si="12"/>
        <v/>
      </c>
      <c r="AM46" s="3" t="str">
        <f t="shared" si="13"/>
        <v/>
      </c>
      <c r="AN46" s="3" t="str">
        <f t="shared" si="14"/>
        <v/>
      </c>
      <c r="AO46" s="3" t="str">
        <f t="shared" si="15"/>
        <v/>
      </c>
      <c r="AQ46" t="e">
        <f>VLOOKUP($I46,PSMListe,'PSM Liste'!P$4,FALSE)</f>
        <v>#N/A</v>
      </c>
      <c r="AR46" t="e">
        <f>VLOOKUP($I46,PSMListe,'PSM Liste'!Q$4,FALSE)</f>
        <v>#N/A</v>
      </c>
      <c r="AS46" t="e">
        <f>VLOOKUP($I46,PSMListe,'PSM Liste'!R$4,FALSE)</f>
        <v>#N/A</v>
      </c>
      <c r="AT46" t="e">
        <f>VLOOKUP($I46,PSMListe,'PSM Liste'!S$4,FALSE)</f>
        <v>#N/A</v>
      </c>
      <c r="AU46" t="e">
        <f>VLOOKUP($I46,PSMListe,'PSM Liste'!T$4,FALSE)</f>
        <v>#N/A</v>
      </c>
      <c r="AV46" t="e">
        <f>VLOOKUP($I46,PSMListe,'PSM Liste'!U$4,FALSE)</f>
        <v>#N/A</v>
      </c>
      <c r="AW46" t="e">
        <f>VLOOKUP($I46,PSMListe,'PSM Liste'!V$4,FALSE)</f>
        <v>#N/A</v>
      </c>
      <c r="AX46" t="e">
        <f>VLOOKUP($I46,PSMListe,'PSM Liste'!W$4,FALSE)</f>
        <v>#N/A</v>
      </c>
      <c r="AY46" t="e">
        <f>VLOOKUP($I46,PSMListe,'PSM Liste'!X$4,FALSE)</f>
        <v>#N/A</v>
      </c>
      <c r="AZ46" t="e">
        <f>VLOOKUP($I46,PSMListe,'PSM Liste'!Y$4,FALSE)</f>
        <v>#N/A</v>
      </c>
      <c r="BA46" t="e">
        <f t="shared" si="16"/>
        <v>#N/A</v>
      </c>
      <c r="BB46" t="e">
        <f t="shared" si="17"/>
        <v>#N/A</v>
      </c>
      <c r="BC46" t="e">
        <f t="shared" si="18"/>
        <v>#N/A</v>
      </c>
      <c r="BG46" s="78" t="str">
        <f t="shared" si="19"/>
        <v/>
      </c>
      <c r="BH46" s="18" t="str">
        <f t="shared" si="20"/>
        <v/>
      </c>
      <c r="BI46" s="18" t="str">
        <f t="shared" si="23"/>
        <v/>
      </c>
      <c r="BJ46" s="79" t="str">
        <f t="shared" si="21"/>
        <v/>
      </c>
    </row>
    <row r="47" spans="1:62" ht="23.45" customHeight="1" thickBot="1" x14ac:dyDescent="0.3">
      <c r="A47" s="160"/>
      <c r="B47" s="162"/>
      <c r="C47" s="152" t="str">
        <f t="shared" ref="C47" si="78">IF(B44="","",B44)</f>
        <v/>
      </c>
      <c r="D47" s="164"/>
      <c r="E47" s="7">
        <f t="shared" ref="E47" si="79">D44</f>
        <v>0</v>
      </c>
      <c r="F47" s="7" t="s">
        <v>41</v>
      </c>
      <c r="G47" s="7">
        <v>81</v>
      </c>
      <c r="H47" s="57"/>
      <c r="I47" s="96"/>
      <c r="J47" s="97" t="str">
        <f t="shared" si="1"/>
        <v/>
      </c>
      <c r="K47" s="16" t="e">
        <f t="shared" si="2"/>
        <v>#N/A</v>
      </c>
      <c r="L47" s="15" t="str">
        <f>IF(I47="","",VLOOKUP(I47,PSMListe,'PSM Liste'!$T$4,FALSE))</f>
        <v/>
      </c>
      <c r="M47" s="33" t="str">
        <f t="shared" si="22"/>
        <v/>
      </c>
      <c r="N47" s="33" t="str">
        <f t="shared" si="22"/>
        <v/>
      </c>
      <c r="O47" s="33" t="str">
        <f t="shared" si="22"/>
        <v/>
      </c>
      <c r="P47" s="33" t="str">
        <f t="shared" si="22"/>
        <v/>
      </c>
      <c r="Q47" s="33" t="str">
        <f t="shared" si="22"/>
        <v/>
      </c>
      <c r="R47" s="33" t="str">
        <f t="shared" si="22"/>
        <v/>
      </c>
      <c r="S47" s="33" t="str">
        <f t="shared" si="22"/>
        <v/>
      </c>
      <c r="T47" s="33" t="str">
        <f t="shared" si="22"/>
        <v/>
      </c>
      <c r="U47" s="52" t="str">
        <f t="shared" si="22"/>
        <v/>
      </c>
      <c r="V47" s="56" t="str">
        <f t="shared" si="4"/>
        <v/>
      </c>
      <c r="AE47" t="e">
        <f t="shared" si="5"/>
        <v>#N/A</v>
      </c>
      <c r="AF47" t="e">
        <f t="shared" si="6"/>
        <v>#N/A</v>
      </c>
      <c r="AG47" s="3" t="str">
        <f t="shared" si="7"/>
        <v/>
      </c>
      <c r="AH47" s="3" t="str">
        <f t="shared" si="8"/>
        <v/>
      </c>
      <c r="AI47" s="3" t="str">
        <f t="shared" si="9"/>
        <v/>
      </c>
      <c r="AJ47" s="3" t="str">
        <f t="shared" si="10"/>
        <v/>
      </c>
      <c r="AK47" s="3" t="str">
        <f t="shared" si="11"/>
        <v/>
      </c>
      <c r="AL47" s="3" t="str">
        <f t="shared" si="12"/>
        <v/>
      </c>
      <c r="AM47" s="3" t="str">
        <f t="shared" si="13"/>
        <v/>
      </c>
      <c r="AN47" s="3" t="str">
        <f t="shared" si="14"/>
        <v/>
      </c>
      <c r="AO47" s="3" t="str">
        <f t="shared" si="15"/>
        <v/>
      </c>
      <c r="AQ47" t="e">
        <f>VLOOKUP($I47,PSMListe,'PSM Liste'!P$4,FALSE)</f>
        <v>#N/A</v>
      </c>
      <c r="AR47" t="e">
        <f>VLOOKUP($I47,PSMListe,'PSM Liste'!Q$4,FALSE)</f>
        <v>#N/A</v>
      </c>
      <c r="AS47" t="e">
        <f>VLOOKUP($I47,PSMListe,'PSM Liste'!R$4,FALSE)</f>
        <v>#N/A</v>
      </c>
      <c r="AT47" t="e">
        <f>VLOOKUP($I47,PSMListe,'PSM Liste'!S$4,FALSE)</f>
        <v>#N/A</v>
      </c>
      <c r="AU47" t="e">
        <f>VLOOKUP($I47,PSMListe,'PSM Liste'!T$4,FALSE)</f>
        <v>#N/A</v>
      </c>
      <c r="AV47" t="e">
        <f>VLOOKUP($I47,PSMListe,'PSM Liste'!U$4,FALSE)</f>
        <v>#N/A</v>
      </c>
      <c r="AW47" t="e">
        <f>VLOOKUP($I47,PSMListe,'PSM Liste'!V$4,FALSE)</f>
        <v>#N/A</v>
      </c>
      <c r="AX47" t="e">
        <f>VLOOKUP($I47,PSMListe,'PSM Liste'!W$4,FALSE)</f>
        <v>#N/A</v>
      </c>
      <c r="AY47" t="e">
        <f>VLOOKUP($I47,PSMListe,'PSM Liste'!X$4,FALSE)</f>
        <v>#N/A</v>
      </c>
      <c r="AZ47" t="e">
        <f>VLOOKUP($I47,PSMListe,'PSM Liste'!Y$4,FALSE)</f>
        <v>#N/A</v>
      </c>
      <c r="BA47" t="e">
        <f t="shared" si="16"/>
        <v>#N/A</v>
      </c>
      <c r="BB47" t="e">
        <f t="shared" si="17"/>
        <v>#N/A</v>
      </c>
      <c r="BC47" t="e">
        <f t="shared" si="18"/>
        <v>#N/A</v>
      </c>
      <c r="BG47" s="78" t="str">
        <f t="shared" si="19"/>
        <v/>
      </c>
      <c r="BH47" s="18" t="str">
        <f t="shared" si="20"/>
        <v/>
      </c>
      <c r="BI47" s="18" t="str">
        <f t="shared" si="23"/>
        <v/>
      </c>
      <c r="BJ47" s="79" t="str">
        <f t="shared" si="21"/>
        <v/>
      </c>
    </row>
    <row r="48" spans="1:62" ht="23.45" customHeight="1" x14ac:dyDescent="0.25">
      <c r="A48" s="166"/>
      <c r="B48" s="167"/>
      <c r="C48" s="152" t="str">
        <f t="shared" ref="C48" si="80">IF(B48="","",B48)</f>
        <v/>
      </c>
      <c r="D48" s="168"/>
      <c r="E48" s="73">
        <f t="shared" ref="E48" si="81">D48</f>
        <v>0</v>
      </c>
      <c r="F48" s="176" t="s">
        <v>57</v>
      </c>
      <c r="G48" s="177"/>
      <c r="H48" s="178"/>
      <c r="I48" s="93"/>
      <c r="J48" s="98" t="str">
        <f t="shared" si="1"/>
        <v/>
      </c>
      <c r="K48" s="12" t="e">
        <f t="shared" si="2"/>
        <v>#N/A</v>
      </c>
      <c r="L48" s="11" t="str">
        <f>IF(I48="","",VLOOKUP(I48,PSMListe,'PSM Liste'!$T$4,FALSE))</f>
        <v/>
      </c>
      <c r="M48" s="31" t="str">
        <f t="shared" si="22"/>
        <v/>
      </c>
      <c r="N48" s="31" t="str">
        <f t="shared" si="22"/>
        <v/>
      </c>
      <c r="O48" s="31" t="str">
        <f t="shared" si="22"/>
        <v/>
      </c>
      <c r="P48" s="31" t="str">
        <f t="shared" si="22"/>
        <v/>
      </c>
      <c r="Q48" s="31" t="str">
        <f t="shared" si="22"/>
        <v/>
      </c>
      <c r="R48" s="31" t="str">
        <f t="shared" si="22"/>
        <v/>
      </c>
      <c r="S48" s="31" t="str">
        <f t="shared" si="22"/>
        <v/>
      </c>
      <c r="T48" s="31" t="str">
        <f t="shared" si="22"/>
        <v/>
      </c>
      <c r="U48" s="50" t="str">
        <f t="shared" si="22"/>
        <v/>
      </c>
      <c r="V48" s="54" t="str">
        <f t="shared" si="4"/>
        <v/>
      </c>
      <c r="AE48" t="e">
        <f t="shared" si="5"/>
        <v>#N/A</v>
      </c>
      <c r="AF48" t="e">
        <f t="shared" si="6"/>
        <v>#N/A</v>
      </c>
      <c r="AG48" s="3" t="str">
        <f t="shared" si="7"/>
        <v/>
      </c>
      <c r="AH48" s="3" t="str">
        <f t="shared" si="8"/>
        <v/>
      </c>
      <c r="AI48" s="3" t="str">
        <f t="shared" si="9"/>
        <v/>
      </c>
      <c r="AJ48" s="3" t="str">
        <f t="shared" si="10"/>
        <v/>
      </c>
      <c r="AK48" s="3" t="str">
        <f t="shared" si="11"/>
        <v/>
      </c>
      <c r="AL48" s="3" t="str">
        <f t="shared" si="12"/>
        <v/>
      </c>
      <c r="AM48" s="3" t="str">
        <f t="shared" si="13"/>
        <v/>
      </c>
      <c r="AN48" s="3" t="str">
        <f t="shared" si="14"/>
        <v/>
      </c>
      <c r="AO48" s="3" t="str">
        <f t="shared" si="15"/>
        <v/>
      </c>
      <c r="AQ48" t="e">
        <f>VLOOKUP($I48,PSMListe,'PSM Liste'!P$4,FALSE)</f>
        <v>#N/A</v>
      </c>
      <c r="AR48" t="e">
        <f>VLOOKUP($I48,PSMListe,'PSM Liste'!Q$4,FALSE)</f>
        <v>#N/A</v>
      </c>
      <c r="AS48" t="e">
        <f>VLOOKUP($I48,PSMListe,'PSM Liste'!R$4,FALSE)</f>
        <v>#N/A</v>
      </c>
      <c r="AT48" t="e">
        <f>VLOOKUP($I48,PSMListe,'PSM Liste'!S$4,FALSE)</f>
        <v>#N/A</v>
      </c>
      <c r="AU48" t="e">
        <f>VLOOKUP($I48,PSMListe,'PSM Liste'!T$4,FALSE)</f>
        <v>#N/A</v>
      </c>
      <c r="AV48" t="e">
        <f>VLOOKUP($I48,PSMListe,'PSM Liste'!U$4,FALSE)</f>
        <v>#N/A</v>
      </c>
      <c r="AW48" t="e">
        <f>VLOOKUP($I48,PSMListe,'PSM Liste'!V$4,FALSE)</f>
        <v>#N/A</v>
      </c>
      <c r="AX48" t="e">
        <f>VLOOKUP($I48,PSMListe,'PSM Liste'!W$4,FALSE)</f>
        <v>#N/A</v>
      </c>
      <c r="AY48" t="e">
        <f>VLOOKUP($I48,PSMListe,'PSM Liste'!X$4,FALSE)</f>
        <v>#N/A</v>
      </c>
      <c r="AZ48" t="e">
        <f>VLOOKUP($I48,PSMListe,'PSM Liste'!Y$4,FALSE)</f>
        <v>#N/A</v>
      </c>
      <c r="BA48" t="e">
        <f t="shared" si="16"/>
        <v>#N/A</v>
      </c>
      <c r="BB48" t="e">
        <f t="shared" si="17"/>
        <v>#N/A</v>
      </c>
      <c r="BC48" t="e">
        <f t="shared" si="18"/>
        <v>#N/A</v>
      </c>
      <c r="BG48" s="78" t="str">
        <f t="shared" si="19"/>
        <v/>
      </c>
      <c r="BH48" s="18" t="str">
        <f t="shared" si="20"/>
        <v/>
      </c>
      <c r="BI48" s="18" t="str">
        <f t="shared" si="23"/>
        <v/>
      </c>
      <c r="BJ48" s="79" t="str">
        <f t="shared" si="21"/>
        <v/>
      </c>
    </row>
    <row r="49" spans="1:62" ht="23.45" customHeight="1" x14ac:dyDescent="0.25">
      <c r="A49" s="159"/>
      <c r="B49" s="161"/>
      <c r="C49" s="152" t="str">
        <f t="shared" ref="C49" si="82">IF(B48="","",B48)</f>
        <v/>
      </c>
      <c r="D49" s="163"/>
      <c r="E49" s="72">
        <f t="shared" ref="E49" si="83">D48</f>
        <v>0</v>
      </c>
      <c r="F49" s="169"/>
      <c r="G49" s="170"/>
      <c r="H49" s="171"/>
      <c r="I49" s="95"/>
      <c r="J49" s="94" t="str">
        <f t="shared" si="1"/>
        <v/>
      </c>
      <c r="K49" s="14" t="e">
        <f t="shared" si="2"/>
        <v>#N/A</v>
      </c>
      <c r="L49" s="13" t="str">
        <f>IF(I49="","",VLOOKUP(I49,PSMListe,'PSM Liste'!$T$4,FALSE))</f>
        <v/>
      </c>
      <c r="M49" s="32" t="str">
        <f t="shared" si="22"/>
        <v/>
      </c>
      <c r="N49" s="32" t="str">
        <f t="shared" si="22"/>
        <v/>
      </c>
      <c r="O49" s="32" t="str">
        <f t="shared" si="22"/>
        <v/>
      </c>
      <c r="P49" s="32" t="str">
        <f t="shared" si="22"/>
        <v/>
      </c>
      <c r="Q49" s="32" t="str">
        <f t="shared" si="22"/>
        <v/>
      </c>
      <c r="R49" s="32" t="str">
        <f t="shared" si="22"/>
        <v/>
      </c>
      <c r="S49" s="32" t="str">
        <f t="shared" si="22"/>
        <v/>
      </c>
      <c r="T49" s="32" t="str">
        <f t="shared" si="22"/>
        <v/>
      </c>
      <c r="U49" s="51" t="str">
        <f t="shared" si="22"/>
        <v/>
      </c>
      <c r="V49" s="55" t="str">
        <f t="shared" si="4"/>
        <v/>
      </c>
      <c r="AE49" t="e">
        <f t="shared" si="5"/>
        <v>#N/A</v>
      </c>
      <c r="AF49" t="e">
        <f t="shared" si="6"/>
        <v>#N/A</v>
      </c>
      <c r="AG49" s="3" t="str">
        <f t="shared" si="7"/>
        <v/>
      </c>
      <c r="AH49" s="3" t="str">
        <f t="shared" si="8"/>
        <v/>
      </c>
      <c r="AI49" s="3" t="str">
        <f t="shared" si="9"/>
        <v/>
      </c>
      <c r="AJ49" s="3" t="str">
        <f t="shared" si="10"/>
        <v/>
      </c>
      <c r="AK49" s="3" t="str">
        <f t="shared" si="11"/>
        <v/>
      </c>
      <c r="AL49" s="3" t="str">
        <f t="shared" si="12"/>
        <v/>
      </c>
      <c r="AM49" s="3" t="str">
        <f t="shared" si="13"/>
        <v/>
      </c>
      <c r="AN49" s="3" t="str">
        <f t="shared" si="14"/>
        <v/>
      </c>
      <c r="AO49" s="3" t="str">
        <f t="shared" si="15"/>
        <v/>
      </c>
      <c r="AQ49" t="e">
        <f>VLOOKUP($I49,PSMListe,'PSM Liste'!P$4,FALSE)</f>
        <v>#N/A</v>
      </c>
      <c r="AR49" t="e">
        <f>VLOOKUP($I49,PSMListe,'PSM Liste'!Q$4,FALSE)</f>
        <v>#N/A</v>
      </c>
      <c r="AS49" t="e">
        <f>VLOOKUP($I49,PSMListe,'PSM Liste'!R$4,FALSE)</f>
        <v>#N/A</v>
      </c>
      <c r="AT49" t="e">
        <f>VLOOKUP($I49,PSMListe,'PSM Liste'!S$4,FALSE)</f>
        <v>#N/A</v>
      </c>
      <c r="AU49" t="e">
        <f>VLOOKUP($I49,PSMListe,'PSM Liste'!T$4,FALSE)</f>
        <v>#N/A</v>
      </c>
      <c r="AV49" t="e">
        <f>VLOOKUP($I49,PSMListe,'PSM Liste'!U$4,FALSE)</f>
        <v>#N/A</v>
      </c>
      <c r="AW49" t="e">
        <f>VLOOKUP($I49,PSMListe,'PSM Liste'!V$4,FALSE)</f>
        <v>#N/A</v>
      </c>
      <c r="AX49" t="e">
        <f>VLOOKUP($I49,PSMListe,'PSM Liste'!W$4,FALSE)</f>
        <v>#N/A</v>
      </c>
      <c r="AY49" t="e">
        <f>VLOOKUP($I49,PSMListe,'PSM Liste'!X$4,FALSE)</f>
        <v>#N/A</v>
      </c>
      <c r="AZ49" t="e">
        <f>VLOOKUP($I49,PSMListe,'PSM Liste'!Y$4,FALSE)</f>
        <v>#N/A</v>
      </c>
      <c r="BA49" t="e">
        <f t="shared" si="16"/>
        <v>#N/A</v>
      </c>
      <c r="BB49" t="e">
        <f t="shared" si="17"/>
        <v>#N/A</v>
      </c>
      <c r="BC49" t="e">
        <f t="shared" si="18"/>
        <v>#N/A</v>
      </c>
      <c r="BG49" s="78" t="str">
        <f t="shared" si="19"/>
        <v/>
      </c>
      <c r="BH49" s="18" t="str">
        <f t="shared" si="20"/>
        <v/>
      </c>
      <c r="BI49" s="18" t="str">
        <f t="shared" si="23"/>
        <v/>
      </c>
      <c r="BJ49" s="79" t="str">
        <f t="shared" si="21"/>
        <v/>
      </c>
    </row>
    <row r="50" spans="1:62" ht="23.45" customHeight="1" x14ac:dyDescent="0.25">
      <c r="A50" s="159"/>
      <c r="B50" s="161"/>
      <c r="C50" s="152" t="str">
        <f t="shared" ref="C50" si="84">IF(B48="","",B48)</f>
        <v/>
      </c>
      <c r="D50" s="163"/>
      <c r="E50" s="72">
        <f t="shared" ref="E50" si="85">D48</f>
        <v>0</v>
      </c>
      <c r="F50" s="169"/>
      <c r="G50" s="170"/>
      <c r="H50" s="171"/>
      <c r="I50" s="95"/>
      <c r="J50" s="94" t="str">
        <f t="shared" si="1"/>
        <v/>
      </c>
      <c r="K50" s="14" t="e">
        <f t="shared" si="2"/>
        <v>#N/A</v>
      </c>
      <c r="L50" s="13" t="str">
        <f>IF(I50="","",VLOOKUP(I50,PSMListe,'PSM Liste'!$T$4,FALSE))</f>
        <v/>
      </c>
      <c r="M50" s="32" t="str">
        <f t="shared" si="22"/>
        <v/>
      </c>
      <c r="N50" s="32" t="str">
        <f t="shared" si="22"/>
        <v/>
      </c>
      <c r="O50" s="32" t="str">
        <f t="shared" si="22"/>
        <v/>
      </c>
      <c r="P50" s="32" t="str">
        <f t="shared" si="22"/>
        <v/>
      </c>
      <c r="Q50" s="32" t="str">
        <f t="shared" si="22"/>
        <v/>
      </c>
      <c r="R50" s="32" t="str">
        <f t="shared" si="22"/>
        <v/>
      </c>
      <c r="S50" s="32" t="str">
        <f t="shared" si="22"/>
        <v/>
      </c>
      <c r="T50" s="32" t="str">
        <f t="shared" si="22"/>
        <v/>
      </c>
      <c r="U50" s="51" t="str">
        <f t="shared" si="22"/>
        <v/>
      </c>
      <c r="V50" s="55" t="str">
        <f t="shared" si="4"/>
        <v/>
      </c>
      <c r="AE50" t="e">
        <f t="shared" si="5"/>
        <v>#N/A</v>
      </c>
      <c r="AF50" t="e">
        <f t="shared" si="6"/>
        <v>#N/A</v>
      </c>
      <c r="AG50" s="3" t="str">
        <f t="shared" si="7"/>
        <v/>
      </c>
      <c r="AH50" s="3" t="str">
        <f t="shared" si="8"/>
        <v/>
      </c>
      <c r="AI50" s="3" t="str">
        <f t="shared" si="9"/>
        <v/>
      </c>
      <c r="AJ50" s="3" t="str">
        <f t="shared" si="10"/>
        <v/>
      </c>
      <c r="AK50" s="3" t="str">
        <f t="shared" si="11"/>
        <v/>
      </c>
      <c r="AL50" s="3" t="str">
        <f t="shared" si="12"/>
        <v/>
      </c>
      <c r="AM50" s="3" t="str">
        <f t="shared" si="13"/>
        <v/>
      </c>
      <c r="AN50" s="3" t="str">
        <f t="shared" si="14"/>
        <v/>
      </c>
      <c r="AO50" s="3" t="str">
        <f t="shared" si="15"/>
        <v/>
      </c>
      <c r="AQ50" t="e">
        <f>VLOOKUP($I50,PSMListe,'PSM Liste'!P$4,FALSE)</f>
        <v>#N/A</v>
      </c>
      <c r="AR50" t="e">
        <f>VLOOKUP($I50,PSMListe,'PSM Liste'!Q$4,FALSE)</f>
        <v>#N/A</v>
      </c>
      <c r="AS50" t="e">
        <f>VLOOKUP($I50,PSMListe,'PSM Liste'!R$4,FALSE)</f>
        <v>#N/A</v>
      </c>
      <c r="AT50" t="e">
        <f>VLOOKUP($I50,PSMListe,'PSM Liste'!S$4,FALSE)</f>
        <v>#N/A</v>
      </c>
      <c r="AU50" t="e">
        <f>VLOOKUP($I50,PSMListe,'PSM Liste'!T$4,FALSE)</f>
        <v>#N/A</v>
      </c>
      <c r="AV50" t="e">
        <f>VLOOKUP($I50,PSMListe,'PSM Liste'!U$4,FALSE)</f>
        <v>#N/A</v>
      </c>
      <c r="AW50" t="e">
        <f>VLOOKUP($I50,PSMListe,'PSM Liste'!V$4,FALSE)</f>
        <v>#N/A</v>
      </c>
      <c r="AX50" t="e">
        <f>VLOOKUP($I50,PSMListe,'PSM Liste'!W$4,FALSE)</f>
        <v>#N/A</v>
      </c>
      <c r="AY50" t="e">
        <f>VLOOKUP($I50,PSMListe,'PSM Liste'!X$4,FALSE)</f>
        <v>#N/A</v>
      </c>
      <c r="AZ50" t="e">
        <f>VLOOKUP($I50,PSMListe,'PSM Liste'!Y$4,FALSE)</f>
        <v>#N/A</v>
      </c>
      <c r="BA50" t="e">
        <f t="shared" si="16"/>
        <v>#N/A</v>
      </c>
      <c r="BB50" t="e">
        <f t="shared" si="17"/>
        <v>#N/A</v>
      </c>
      <c r="BC50" t="e">
        <f t="shared" si="18"/>
        <v>#N/A</v>
      </c>
      <c r="BG50" s="78" t="str">
        <f t="shared" si="19"/>
        <v/>
      </c>
      <c r="BH50" s="18" t="str">
        <f t="shared" si="20"/>
        <v/>
      </c>
      <c r="BI50" s="18" t="str">
        <f t="shared" si="23"/>
        <v/>
      </c>
      <c r="BJ50" s="79" t="str">
        <f t="shared" si="21"/>
        <v/>
      </c>
    </row>
    <row r="51" spans="1:62" ht="23.45" customHeight="1" thickBot="1" x14ac:dyDescent="0.3">
      <c r="A51" s="160"/>
      <c r="B51" s="162"/>
      <c r="C51" s="152" t="str">
        <f t="shared" ref="C51" si="86">IF(B48="","",B48)</f>
        <v/>
      </c>
      <c r="D51" s="164"/>
      <c r="E51" s="7">
        <f t="shared" ref="E51" si="87">D48</f>
        <v>0</v>
      </c>
      <c r="F51" s="7" t="s">
        <v>41</v>
      </c>
      <c r="G51" s="7">
        <v>85</v>
      </c>
      <c r="H51" s="57"/>
      <c r="I51" s="96"/>
      <c r="J51" s="97" t="str">
        <f t="shared" si="1"/>
        <v/>
      </c>
      <c r="K51" s="16" t="e">
        <f t="shared" si="2"/>
        <v>#N/A</v>
      </c>
      <c r="L51" s="15" t="str">
        <f>IF(I51="","",VLOOKUP(I51,PSMListe,'PSM Liste'!$T$4,FALSE))</f>
        <v/>
      </c>
      <c r="M51" s="33" t="str">
        <f t="shared" si="22"/>
        <v/>
      </c>
      <c r="N51" s="33" t="str">
        <f t="shared" si="22"/>
        <v/>
      </c>
      <c r="O51" s="33" t="str">
        <f t="shared" si="22"/>
        <v/>
      </c>
      <c r="P51" s="33" t="str">
        <f t="shared" si="22"/>
        <v/>
      </c>
      <c r="Q51" s="33" t="str">
        <f t="shared" si="22"/>
        <v/>
      </c>
      <c r="R51" s="33" t="str">
        <f t="shared" si="22"/>
        <v/>
      </c>
      <c r="S51" s="33" t="str">
        <f t="shared" si="22"/>
        <v/>
      </c>
      <c r="T51" s="33" t="str">
        <f t="shared" si="22"/>
        <v/>
      </c>
      <c r="U51" s="52" t="str">
        <f t="shared" si="22"/>
        <v/>
      </c>
      <c r="V51" s="56" t="str">
        <f t="shared" si="4"/>
        <v/>
      </c>
      <c r="AE51" t="e">
        <f t="shared" si="5"/>
        <v>#N/A</v>
      </c>
      <c r="AF51" t="e">
        <f t="shared" si="6"/>
        <v>#N/A</v>
      </c>
      <c r="AG51" s="3" t="str">
        <f t="shared" si="7"/>
        <v/>
      </c>
      <c r="AH51" s="3" t="str">
        <f t="shared" si="8"/>
        <v/>
      </c>
      <c r="AI51" s="3" t="str">
        <f t="shared" si="9"/>
        <v/>
      </c>
      <c r="AJ51" s="3" t="str">
        <f t="shared" si="10"/>
        <v/>
      </c>
      <c r="AK51" s="3" t="str">
        <f t="shared" si="11"/>
        <v/>
      </c>
      <c r="AL51" s="3" t="str">
        <f t="shared" si="12"/>
        <v/>
      </c>
      <c r="AM51" s="3" t="str">
        <f t="shared" si="13"/>
        <v/>
      </c>
      <c r="AN51" s="3" t="str">
        <f t="shared" si="14"/>
        <v/>
      </c>
      <c r="AO51" s="3" t="str">
        <f t="shared" si="15"/>
        <v/>
      </c>
      <c r="AQ51" t="e">
        <f>VLOOKUP($I51,PSMListe,'PSM Liste'!P$4,FALSE)</f>
        <v>#N/A</v>
      </c>
      <c r="AR51" t="e">
        <f>VLOOKUP($I51,PSMListe,'PSM Liste'!Q$4,FALSE)</f>
        <v>#N/A</v>
      </c>
      <c r="AS51" t="e">
        <f>VLOOKUP($I51,PSMListe,'PSM Liste'!R$4,FALSE)</f>
        <v>#N/A</v>
      </c>
      <c r="AT51" t="e">
        <f>VLOOKUP($I51,PSMListe,'PSM Liste'!S$4,FALSE)</f>
        <v>#N/A</v>
      </c>
      <c r="AU51" t="e">
        <f>VLOOKUP($I51,PSMListe,'PSM Liste'!T$4,FALSE)</f>
        <v>#N/A</v>
      </c>
      <c r="AV51" t="e">
        <f>VLOOKUP($I51,PSMListe,'PSM Liste'!U$4,FALSE)</f>
        <v>#N/A</v>
      </c>
      <c r="AW51" t="e">
        <f>VLOOKUP($I51,PSMListe,'PSM Liste'!V$4,FALSE)</f>
        <v>#N/A</v>
      </c>
      <c r="AX51" t="e">
        <f>VLOOKUP($I51,PSMListe,'PSM Liste'!W$4,FALSE)</f>
        <v>#N/A</v>
      </c>
      <c r="AY51" t="e">
        <f>VLOOKUP($I51,PSMListe,'PSM Liste'!X$4,FALSE)</f>
        <v>#N/A</v>
      </c>
      <c r="AZ51" t="e">
        <f>VLOOKUP($I51,PSMListe,'PSM Liste'!Y$4,FALSE)</f>
        <v>#N/A</v>
      </c>
      <c r="BA51" t="e">
        <f t="shared" si="16"/>
        <v>#N/A</v>
      </c>
      <c r="BB51" t="e">
        <f t="shared" si="17"/>
        <v>#N/A</v>
      </c>
      <c r="BC51" t="e">
        <f t="shared" si="18"/>
        <v>#N/A</v>
      </c>
      <c r="BG51" s="78" t="str">
        <f t="shared" si="19"/>
        <v/>
      </c>
      <c r="BH51" s="18" t="str">
        <f t="shared" si="20"/>
        <v/>
      </c>
      <c r="BI51" s="18" t="str">
        <f t="shared" si="23"/>
        <v/>
      </c>
      <c r="BJ51" s="79" t="str">
        <f t="shared" si="21"/>
        <v/>
      </c>
    </row>
    <row r="52" spans="1:62" ht="23.45" customHeight="1" x14ac:dyDescent="0.25">
      <c r="A52" s="166"/>
      <c r="B52" s="167"/>
      <c r="C52" s="152" t="str">
        <f t="shared" ref="C52" si="88">IF(B52="","",B52)</f>
        <v/>
      </c>
      <c r="D52" s="168"/>
      <c r="E52" s="73">
        <f t="shared" ref="E52" si="89">D52</f>
        <v>0</v>
      </c>
      <c r="F52" s="176" t="s">
        <v>82</v>
      </c>
      <c r="G52" s="177"/>
      <c r="H52" s="178"/>
      <c r="I52" s="93"/>
      <c r="J52" s="98" t="str">
        <f t="shared" si="1"/>
        <v/>
      </c>
      <c r="K52" s="12" t="e">
        <f t="shared" si="2"/>
        <v>#N/A</v>
      </c>
      <c r="L52" s="11" t="str">
        <f>IF(I52="","",VLOOKUP(I52,PSMListe,'PSM Liste'!$T$4,FALSE))</f>
        <v/>
      </c>
      <c r="M52" s="31" t="str">
        <f>IF(AG52=0,"",AG52)</f>
        <v/>
      </c>
      <c r="N52" s="31" t="str">
        <f>IF(AH52=0,"",AH52)</f>
        <v/>
      </c>
      <c r="O52" s="31" t="str">
        <f t="shared" si="22"/>
        <v/>
      </c>
      <c r="P52" s="31" t="str">
        <f t="shared" si="22"/>
        <v/>
      </c>
      <c r="Q52" s="31" t="str">
        <f t="shared" si="22"/>
        <v/>
      </c>
      <c r="R52" s="31" t="str">
        <f t="shared" si="22"/>
        <v/>
      </c>
      <c r="S52" s="31" t="str">
        <f t="shared" si="22"/>
        <v/>
      </c>
      <c r="T52" s="31" t="str">
        <f t="shared" si="22"/>
        <v/>
      </c>
      <c r="U52" s="50" t="str">
        <f t="shared" si="22"/>
        <v/>
      </c>
      <c r="V52" s="54" t="str">
        <f t="shared" si="4"/>
        <v/>
      </c>
      <c r="AE52" t="e">
        <f t="shared" si="5"/>
        <v>#N/A</v>
      </c>
      <c r="AF52" t="e">
        <f t="shared" si="6"/>
        <v>#N/A</v>
      </c>
      <c r="AG52" s="3" t="str">
        <f t="shared" si="7"/>
        <v/>
      </c>
      <c r="AH52" s="3" t="str">
        <f t="shared" si="8"/>
        <v/>
      </c>
      <c r="AI52" s="3" t="str">
        <f t="shared" si="9"/>
        <v/>
      </c>
      <c r="AJ52" s="3" t="str">
        <f t="shared" si="10"/>
        <v/>
      </c>
      <c r="AK52" s="3" t="str">
        <f t="shared" si="11"/>
        <v/>
      </c>
      <c r="AL52" s="3" t="str">
        <f t="shared" si="12"/>
        <v/>
      </c>
      <c r="AM52" s="3" t="str">
        <f t="shared" si="13"/>
        <v/>
      </c>
      <c r="AN52" s="3" t="str">
        <f t="shared" si="14"/>
        <v/>
      </c>
      <c r="AO52" s="3" t="str">
        <f t="shared" si="15"/>
        <v/>
      </c>
      <c r="AQ52" t="e">
        <f>VLOOKUP($I52,PSMListe,'PSM Liste'!P$4,FALSE)</f>
        <v>#N/A</v>
      </c>
      <c r="AR52" t="e">
        <f>VLOOKUP($I52,PSMListe,'PSM Liste'!Q$4,FALSE)</f>
        <v>#N/A</v>
      </c>
      <c r="AS52" t="e">
        <f>VLOOKUP($I52,PSMListe,'PSM Liste'!R$4,FALSE)</f>
        <v>#N/A</v>
      </c>
      <c r="AT52" t="e">
        <f>VLOOKUP($I52,PSMListe,'PSM Liste'!S$4,FALSE)</f>
        <v>#N/A</v>
      </c>
      <c r="AU52" t="e">
        <f>VLOOKUP($I52,PSMListe,'PSM Liste'!T$4,FALSE)</f>
        <v>#N/A</v>
      </c>
      <c r="AV52" t="e">
        <f>VLOOKUP($I52,PSMListe,'PSM Liste'!U$4,FALSE)</f>
        <v>#N/A</v>
      </c>
      <c r="AW52" t="e">
        <f>VLOOKUP($I52,PSMListe,'PSM Liste'!V$4,FALSE)</f>
        <v>#N/A</v>
      </c>
      <c r="AX52" t="e">
        <f>VLOOKUP($I52,PSMListe,'PSM Liste'!W$4,FALSE)</f>
        <v>#N/A</v>
      </c>
      <c r="AY52" t="e">
        <f>VLOOKUP($I52,PSMListe,'PSM Liste'!X$4,FALSE)</f>
        <v>#N/A</v>
      </c>
      <c r="AZ52" t="e">
        <f>VLOOKUP($I52,PSMListe,'PSM Liste'!Y$4,FALSE)</f>
        <v>#N/A</v>
      </c>
      <c r="BA52" t="e">
        <f t="shared" si="16"/>
        <v>#N/A</v>
      </c>
      <c r="BB52" t="e">
        <f t="shared" si="17"/>
        <v>#N/A</v>
      </c>
      <c r="BC52" t="e">
        <f t="shared" si="18"/>
        <v>#N/A</v>
      </c>
      <c r="BG52" s="78" t="str">
        <f t="shared" si="19"/>
        <v/>
      </c>
      <c r="BH52" s="18" t="str">
        <f t="shared" si="20"/>
        <v/>
      </c>
      <c r="BI52" s="18" t="str">
        <f t="shared" si="23"/>
        <v/>
      </c>
      <c r="BJ52" s="79" t="str">
        <f t="shared" si="21"/>
        <v/>
      </c>
    </row>
    <row r="53" spans="1:62" ht="23.45" customHeight="1" x14ac:dyDescent="0.25">
      <c r="A53" s="159"/>
      <c r="B53" s="161"/>
      <c r="C53" s="152" t="str">
        <f t="shared" ref="C53" si="90">IF(B52="","",B52)</f>
        <v/>
      </c>
      <c r="D53" s="163"/>
      <c r="E53" s="72">
        <f t="shared" ref="E53" si="91">D52</f>
        <v>0</v>
      </c>
      <c r="F53" s="169"/>
      <c r="G53" s="170"/>
      <c r="H53" s="171"/>
      <c r="I53" s="95"/>
      <c r="J53" s="94" t="str">
        <f t="shared" si="1"/>
        <v/>
      </c>
      <c r="K53" s="14" t="e">
        <f>IF(AV53&gt;0,BB53,IF(C53&lt;=61,AX53,(IF(AND(C53&gt;61,C53&lt;=71),AY53,(IF(C53&gt;71,AZ53,"Fehler"))))))</f>
        <v>#N/A</v>
      </c>
      <c r="L53" s="13" t="str">
        <f>IF(I53="","",VLOOKUP(I53,PSMListe,'PSM Liste'!$T$4,FALSE))</f>
        <v/>
      </c>
      <c r="M53" s="32" t="str">
        <f>IF(AG53=0,"",AG53)</f>
        <v/>
      </c>
      <c r="N53" s="32" t="str">
        <f t="shared" si="22"/>
        <v/>
      </c>
      <c r="O53" s="32" t="str">
        <f t="shared" si="22"/>
        <v/>
      </c>
      <c r="P53" s="32" t="str">
        <f t="shared" si="22"/>
        <v/>
      </c>
      <c r="Q53" s="32" t="str">
        <f t="shared" si="22"/>
        <v/>
      </c>
      <c r="R53" s="32" t="str">
        <f t="shared" si="22"/>
        <v/>
      </c>
      <c r="S53" s="32" t="str">
        <f t="shared" si="22"/>
        <v/>
      </c>
      <c r="T53" s="32" t="str">
        <f t="shared" si="22"/>
        <v/>
      </c>
      <c r="U53" s="51" t="str">
        <f t="shared" si="22"/>
        <v/>
      </c>
      <c r="V53" s="55" t="str">
        <f t="shared" si="4"/>
        <v/>
      </c>
      <c r="AE53" t="e">
        <f t="shared" si="5"/>
        <v>#N/A</v>
      </c>
      <c r="AF53" t="e">
        <f t="shared" si="6"/>
        <v>#N/A</v>
      </c>
      <c r="AG53" s="3" t="str">
        <f t="shared" si="7"/>
        <v/>
      </c>
      <c r="AH53" s="3" t="str">
        <f t="shared" si="8"/>
        <v/>
      </c>
      <c r="AI53" s="3" t="str">
        <f t="shared" si="9"/>
        <v/>
      </c>
      <c r="AJ53" s="3" t="str">
        <f t="shared" si="10"/>
        <v/>
      </c>
      <c r="AK53" s="3" t="str">
        <f t="shared" si="11"/>
        <v/>
      </c>
      <c r="AL53" s="3" t="str">
        <f t="shared" si="12"/>
        <v/>
      </c>
      <c r="AM53" s="3" t="str">
        <f t="shared" si="13"/>
        <v/>
      </c>
      <c r="AN53" s="3" t="str">
        <f t="shared" si="14"/>
        <v/>
      </c>
      <c r="AO53" s="3" t="str">
        <f t="shared" si="15"/>
        <v/>
      </c>
      <c r="AQ53" t="e">
        <f>VLOOKUP($I53,PSMListe,'PSM Liste'!P$4,FALSE)</f>
        <v>#N/A</v>
      </c>
      <c r="AR53" t="e">
        <f>VLOOKUP($I53,PSMListe,'PSM Liste'!Q$4,FALSE)</f>
        <v>#N/A</v>
      </c>
      <c r="AS53" t="e">
        <f>VLOOKUP($I53,PSMListe,'PSM Liste'!R$4,FALSE)</f>
        <v>#N/A</v>
      </c>
      <c r="AT53" t="e">
        <f>VLOOKUP($I53,PSMListe,'PSM Liste'!S$4,FALSE)</f>
        <v>#N/A</v>
      </c>
      <c r="AU53" t="e">
        <f>VLOOKUP($I53,PSMListe,'PSM Liste'!T$4,FALSE)</f>
        <v>#N/A</v>
      </c>
      <c r="AV53" t="e">
        <f>VLOOKUP($I53,PSMListe,'PSM Liste'!U$4,FALSE)</f>
        <v>#N/A</v>
      </c>
      <c r="AW53" t="e">
        <f>VLOOKUP($I53,PSMListe,'PSM Liste'!V$4,FALSE)</f>
        <v>#N/A</v>
      </c>
      <c r="AX53" t="e">
        <f>VLOOKUP($I53,PSMListe,'PSM Liste'!W$4,FALSE)</f>
        <v>#N/A</v>
      </c>
      <c r="AY53" t="e">
        <f>VLOOKUP($I53,PSMListe,'PSM Liste'!X$4,FALSE)</f>
        <v>#N/A</v>
      </c>
      <c r="AZ53" t="e">
        <f>VLOOKUP($I53,PSMListe,'PSM Liste'!Y$4,FALSE)</f>
        <v>#N/A</v>
      </c>
      <c r="BA53" t="e">
        <f t="shared" si="16"/>
        <v>#N/A</v>
      </c>
      <c r="BB53" t="e">
        <f t="shared" si="17"/>
        <v>#N/A</v>
      </c>
      <c r="BC53" t="e">
        <f t="shared" si="18"/>
        <v>#N/A</v>
      </c>
      <c r="BG53" s="78" t="str">
        <f t="shared" si="19"/>
        <v/>
      </c>
      <c r="BH53" s="18" t="str">
        <f t="shared" si="20"/>
        <v/>
      </c>
      <c r="BI53" s="18" t="str">
        <f t="shared" si="23"/>
        <v/>
      </c>
      <c r="BJ53" s="79" t="str">
        <f t="shared" si="21"/>
        <v/>
      </c>
    </row>
    <row r="54" spans="1:62" ht="23.45" customHeight="1" x14ac:dyDescent="0.25">
      <c r="A54" s="159"/>
      <c r="B54" s="161"/>
      <c r="C54" s="152" t="str">
        <f t="shared" ref="C54" si="92">IF(B52="","",B52)</f>
        <v/>
      </c>
      <c r="D54" s="163"/>
      <c r="E54" s="72">
        <f t="shared" ref="E54" si="93">D52</f>
        <v>0</v>
      </c>
      <c r="F54" s="169"/>
      <c r="G54" s="170"/>
      <c r="H54" s="171"/>
      <c r="I54" s="95"/>
      <c r="J54" s="94" t="str">
        <f t="shared" si="1"/>
        <v/>
      </c>
      <c r="K54" s="14" t="e">
        <f t="shared" si="2"/>
        <v>#N/A</v>
      </c>
      <c r="L54" s="13" t="str">
        <f>IF(I54="","",VLOOKUP(I54,PSMListe,'PSM Liste'!$T$4,FALSE))</f>
        <v/>
      </c>
      <c r="M54" s="32" t="str">
        <f t="shared" si="22"/>
        <v/>
      </c>
      <c r="N54" s="32" t="str">
        <f t="shared" si="22"/>
        <v/>
      </c>
      <c r="O54" s="32" t="str">
        <f t="shared" si="22"/>
        <v/>
      </c>
      <c r="P54" s="32" t="str">
        <f t="shared" si="22"/>
        <v/>
      </c>
      <c r="Q54" s="32" t="str">
        <f t="shared" si="22"/>
        <v/>
      </c>
      <c r="R54" s="32" t="str">
        <f t="shared" si="22"/>
        <v/>
      </c>
      <c r="S54" s="32" t="str">
        <f t="shared" si="22"/>
        <v/>
      </c>
      <c r="T54" s="32" t="str">
        <f t="shared" si="22"/>
        <v/>
      </c>
      <c r="U54" s="51" t="str">
        <f t="shared" si="22"/>
        <v/>
      </c>
      <c r="V54" s="55" t="str">
        <f t="shared" si="4"/>
        <v/>
      </c>
      <c r="AE54" t="e">
        <f t="shared" si="5"/>
        <v>#N/A</v>
      </c>
      <c r="AF54" t="e">
        <f t="shared" si="6"/>
        <v>#N/A</v>
      </c>
      <c r="AG54" s="3" t="str">
        <f t="shared" si="7"/>
        <v/>
      </c>
      <c r="AH54" s="3" t="str">
        <f t="shared" si="8"/>
        <v/>
      </c>
      <c r="AI54" s="3" t="str">
        <f t="shared" si="9"/>
        <v/>
      </c>
      <c r="AJ54" s="3" t="str">
        <f t="shared" si="10"/>
        <v/>
      </c>
      <c r="AK54" s="3" t="str">
        <f t="shared" si="11"/>
        <v/>
      </c>
      <c r="AL54" s="3" t="str">
        <f t="shared" si="12"/>
        <v/>
      </c>
      <c r="AM54" s="3" t="str">
        <f t="shared" si="13"/>
        <v/>
      </c>
      <c r="AN54" s="3" t="str">
        <f t="shared" si="14"/>
        <v/>
      </c>
      <c r="AO54" s="3" t="str">
        <f t="shared" si="15"/>
        <v/>
      </c>
      <c r="AQ54" t="e">
        <f>VLOOKUP($I54,PSMListe,'PSM Liste'!P$4,FALSE)</f>
        <v>#N/A</v>
      </c>
      <c r="AR54" t="e">
        <f>VLOOKUP($I54,PSMListe,'PSM Liste'!Q$4,FALSE)</f>
        <v>#N/A</v>
      </c>
      <c r="AS54" t="e">
        <f>VLOOKUP($I54,PSMListe,'PSM Liste'!R$4,FALSE)</f>
        <v>#N/A</v>
      </c>
      <c r="AT54" t="e">
        <f>VLOOKUP($I54,PSMListe,'PSM Liste'!S$4,FALSE)</f>
        <v>#N/A</v>
      </c>
      <c r="AU54" t="e">
        <f>VLOOKUP($I54,PSMListe,'PSM Liste'!T$4,FALSE)</f>
        <v>#N/A</v>
      </c>
      <c r="AV54" t="e">
        <f>VLOOKUP($I54,PSMListe,'PSM Liste'!U$4,FALSE)</f>
        <v>#N/A</v>
      </c>
      <c r="AW54" t="e">
        <f>VLOOKUP($I54,PSMListe,'PSM Liste'!V$4,FALSE)</f>
        <v>#N/A</v>
      </c>
      <c r="AX54" t="e">
        <f>VLOOKUP($I54,PSMListe,'PSM Liste'!W$4,FALSE)</f>
        <v>#N/A</v>
      </c>
      <c r="AY54" t="e">
        <f>VLOOKUP($I54,PSMListe,'PSM Liste'!X$4,FALSE)</f>
        <v>#N/A</v>
      </c>
      <c r="AZ54" t="e">
        <f>VLOOKUP($I54,PSMListe,'PSM Liste'!Y$4,FALSE)</f>
        <v>#N/A</v>
      </c>
      <c r="BA54" t="e">
        <f t="shared" si="16"/>
        <v>#N/A</v>
      </c>
      <c r="BB54" t="e">
        <f t="shared" si="17"/>
        <v>#N/A</v>
      </c>
      <c r="BC54" t="e">
        <f t="shared" si="18"/>
        <v>#N/A</v>
      </c>
      <c r="BG54" s="78" t="str">
        <f t="shared" si="19"/>
        <v/>
      </c>
      <c r="BH54" s="18" t="str">
        <f t="shared" si="20"/>
        <v/>
      </c>
      <c r="BI54" s="18" t="str">
        <f t="shared" si="23"/>
        <v/>
      </c>
      <c r="BJ54" s="79" t="str">
        <f t="shared" si="21"/>
        <v/>
      </c>
    </row>
    <row r="55" spans="1:62" ht="23.45" customHeight="1" thickBot="1" x14ac:dyDescent="0.3">
      <c r="A55" s="160"/>
      <c r="B55" s="162"/>
      <c r="C55" s="152" t="str">
        <f t="shared" ref="C55" si="94">IF(B52="","",B52)</f>
        <v/>
      </c>
      <c r="D55" s="164"/>
      <c r="E55" s="7">
        <f t="shared" ref="E55" si="95">D52</f>
        <v>0</v>
      </c>
      <c r="F55" s="7" t="s">
        <v>41</v>
      </c>
      <c r="G55" s="7">
        <v>85</v>
      </c>
      <c r="H55" s="57">
        <v>89</v>
      </c>
      <c r="I55" s="96"/>
      <c r="J55" s="97" t="str">
        <f t="shared" si="1"/>
        <v/>
      </c>
      <c r="K55" s="16" t="e">
        <f t="shared" si="2"/>
        <v>#N/A</v>
      </c>
      <c r="L55" s="15" t="str">
        <f>IF(I55="","",VLOOKUP(I55,PSMListe,'PSM Liste'!$T$4,FALSE))</f>
        <v/>
      </c>
      <c r="M55" s="33" t="str">
        <f t="shared" si="22"/>
        <v/>
      </c>
      <c r="N55" s="33" t="str">
        <f t="shared" si="22"/>
        <v/>
      </c>
      <c r="O55" s="33" t="str">
        <f t="shared" si="22"/>
        <v/>
      </c>
      <c r="P55" s="33" t="str">
        <f t="shared" si="22"/>
        <v/>
      </c>
      <c r="Q55" s="33" t="str">
        <f t="shared" si="22"/>
        <v/>
      </c>
      <c r="R55" s="33" t="str">
        <f t="shared" si="22"/>
        <v/>
      </c>
      <c r="S55" s="33" t="str">
        <f t="shared" si="22"/>
        <v/>
      </c>
      <c r="T55" s="33" t="str">
        <f t="shared" si="22"/>
        <v/>
      </c>
      <c r="U55" s="52" t="str">
        <f t="shared" si="22"/>
        <v/>
      </c>
      <c r="V55" s="56" t="str">
        <f t="shared" si="4"/>
        <v/>
      </c>
      <c r="AE55" t="e">
        <f t="shared" si="5"/>
        <v>#N/A</v>
      </c>
      <c r="AF55" t="e">
        <f t="shared" si="6"/>
        <v>#N/A</v>
      </c>
      <c r="AG55" s="3" t="str">
        <f t="shared" si="7"/>
        <v/>
      </c>
      <c r="AH55" s="3" t="str">
        <f t="shared" si="8"/>
        <v/>
      </c>
      <c r="AI55" s="3" t="str">
        <f t="shared" si="9"/>
        <v/>
      </c>
      <c r="AJ55" s="3" t="str">
        <f t="shared" si="10"/>
        <v/>
      </c>
      <c r="AK55" s="3" t="str">
        <f t="shared" si="11"/>
        <v/>
      </c>
      <c r="AL55" s="3" t="str">
        <f t="shared" si="12"/>
        <v/>
      </c>
      <c r="AM55" s="3" t="str">
        <f t="shared" si="13"/>
        <v/>
      </c>
      <c r="AN55" s="3" t="str">
        <f t="shared" si="14"/>
        <v/>
      </c>
      <c r="AO55" s="3" t="str">
        <f t="shared" si="15"/>
        <v/>
      </c>
      <c r="AQ55" t="e">
        <f>VLOOKUP($I55,PSMListe,'PSM Liste'!P$4,FALSE)</f>
        <v>#N/A</v>
      </c>
      <c r="AR55" t="e">
        <f>VLOOKUP($I55,PSMListe,'PSM Liste'!Q$4,FALSE)</f>
        <v>#N/A</v>
      </c>
      <c r="AS55" t="e">
        <f>VLOOKUP($I55,PSMListe,'PSM Liste'!R$4,FALSE)</f>
        <v>#N/A</v>
      </c>
      <c r="AT55" t="e">
        <f>VLOOKUP($I55,PSMListe,'PSM Liste'!S$4,FALSE)</f>
        <v>#N/A</v>
      </c>
      <c r="AU55" t="e">
        <f>VLOOKUP($I55,PSMListe,'PSM Liste'!T$4,FALSE)</f>
        <v>#N/A</v>
      </c>
      <c r="AV55" t="e">
        <f>VLOOKUP($I55,PSMListe,'PSM Liste'!U$4,FALSE)</f>
        <v>#N/A</v>
      </c>
      <c r="AW55" t="e">
        <f>VLOOKUP($I55,PSMListe,'PSM Liste'!V$4,FALSE)</f>
        <v>#N/A</v>
      </c>
      <c r="AX55" t="e">
        <f>VLOOKUP($I55,PSMListe,'PSM Liste'!W$4,FALSE)</f>
        <v>#N/A</v>
      </c>
      <c r="AY55" t="e">
        <f>VLOOKUP($I55,PSMListe,'PSM Liste'!X$4,FALSE)</f>
        <v>#N/A</v>
      </c>
      <c r="AZ55" t="e">
        <f>VLOOKUP($I55,PSMListe,'PSM Liste'!Y$4,FALSE)</f>
        <v>#N/A</v>
      </c>
      <c r="BA55" t="e">
        <f t="shared" si="16"/>
        <v>#N/A</v>
      </c>
      <c r="BB55" t="e">
        <f t="shared" si="17"/>
        <v>#N/A</v>
      </c>
      <c r="BC55" t="e">
        <f t="shared" si="18"/>
        <v>#N/A</v>
      </c>
      <c r="BG55" s="80" t="str">
        <f t="shared" si="19"/>
        <v/>
      </c>
      <c r="BH55" s="81" t="str">
        <f t="shared" si="20"/>
        <v/>
      </c>
      <c r="BI55" s="81" t="str">
        <f t="shared" si="23"/>
        <v/>
      </c>
      <c r="BJ55" s="82" t="str">
        <f t="shared" si="21"/>
        <v/>
      </c>
    </row>
  </sheetData>
  <sheetProtection algorithmName="SHA-512" hashValue="Ru5kmkJRavFfJc1D2LtRXQR51QnU0qbYV3SpOo67jg39ruUjtqeetzfA+w3WeVeuLSHnzEwRhtCaifu9FnnWhg==" saltValue="qgXss9o2GCcd3xzxEXPXWg==" spinCount="100000" sheet="1" objects="1" scenarios="1"/>
  <mergeCells count="55">
    <mergeCell ref="I9:J9"/>
    <mergeCell ref="I11:J11"/>
    <mergeCell ref="I12:J12"/>
    <mergeCell ref="F15:H15"/>
    <mergeCell ref="A16:A19"/>
    <mergeCell ref="B16:B19"/>
    <mergeCell ref="D16:D19"/>
    <mergeCell ref="F16:H17"/>
    <mergeCell ref="F18:H18"/>
    <mergeCell ref="A14:U14"/>
    <mergeCell ref="A24:A27"/>
    <mergeCell ref="B24:B27"/>
    <mergeCell ref="D24:D27"/>
    <mergeCell ref="F24:H25"/>
    <mergeCell ref="F26:H26"/>
    <mergeCell ref="A20:A23"/>
    <mergeCell ref="B20:B23"/>
    <mergeCell ref="D20:D23"/>
    <mergeCell ref="F20:H21"/>
    <mergeCell ref="F22:H22"/>
    <mergeCell ref="A32:A35"/>
    <mergeCell ref="B32:B35"/>
    <mergeCell ref="D32:D35"/>
    <mergeCell ref="F32:H33"/>
    <mergeCell ref="F34:H34"/>
    <mergeCell ref="A28:A31"/>
    <mergeCell ref="B28:B31"/>
    <mergeCell ref="D28:D31"/>
    <mergeCell ref="F28:H29"/>
    <mergeCell ref="F30:H30"/>
    <mergeCell ref="A40:A43"/>
    <mergeCell ref="B40:B43"/>
    <mergeCell ref="D40:D43"/>
    <mergeCell ref="F40:H41"/>
    <mergeCell ref="F42:H42"/>
    <mergeCell ref="A36:A39"/>
    <mergeCell ref="B36:B39"/>
    <mergeCell ref="D36:D39"/>
    <mergeCell ref="F36:H37"/>
    <mergeCell ref="F38:H38"/>
    <mergeCell ref="A48:A51"/>
    <mergeCell ref="B48:B51"/>
    <mergeCell ref="D48:D51"/>
    <mergeCell ref="F48:H49"/>
    <mergeCell ref="F50:H50"/>
    <mergeCell ref="A44:A47"/>
    <mergeCell ref="B44:B47"/>
    <mergeCell ref="D44:D47"/>
    <mergeCell ref="F44:H45"/>
    <mergeCell ref="F46:H46"/>
    <mergeCell ref="A52:A55"/>
    <mergeCell ref="B52:B55"/>
    <mergeCell ref="D52:D55"/>
    <mergeCell ref="F52:H53"/>
    <mergeCell ref="F54:H54"/>
  </mergeCells>
  <conditionalFormatting sqref="M16:U55">
    <cfRule type="cellIs" dxfId="118" priority="15" operator="equal">
      <formula>4.1</formula>
    </cfRule>
    <cfRule type="cellIs" dxfId="117" priority="16" operator="equal">
      <formula>3.1</formula>
    </cfRule>
    <cfRule type="cellIs" dxfId="116" priority="17" operator="equal">
      <formula>2.1</formula>
    </cfRule>
    <cfRule type="cellIs" dxfId="115" priority="18" operator="equal">
      <formula>1.1</formula>
    </cfRule>
    <cfRule type="cellIs" dxfId="114" priority="19" operator="equal">
      <formula>0.1</formula>
    </cfRule>
    <cfRule type="cellIs" dxfId="113" priority="20" operator="equal">
      <formula>5.1</formula>
    </cfRule>
    <cfRule type="iconSet" priority="21">
      <iconSet iconSet="5Quarters" showValue="0">
        <cfvo type="percent" val="0"/>
        <cfvo type="num" val="2"/>
        <cfvo type="num" val="3"/>
        <cfvo type="num" val="4"/>
        <cfvo type="num" val="5"/>
      </iconSet>
    </cfRule>
  </conditionalFormatting>
  <conditionalFormatting sqref="M8:M13">
    <cfRule type="cellIs" dxfId="112" priority="8" operator="equal">
      <formula>5.1</formula>
    </cfRule>
    <cfRule type="cellIs" dxfId="111" priority="9" operator="equal">
      <formula>4.1</formula>
    </cfRule>
    <cfRule type="cellIs" dxfId="110" priority="10" operator="equal">
      <formula>3.1</formula>
    </cfRule>
    <cfRule type="cellIs" dxfId="109" priority="11" operator="equal">
      <formula>2.1</formula>
    </cfRule>
    <cfRule type="cellIs" dxfId="108" priority="12" operator="equal">
      <formula>1.1</formula>
    </cfRule>
    <cfRule type="cellIs" dxfId="107" priority="13" operator="equal">
      <formula>0.1</formula>
    </cfRule>
    <cfRule type="iconSet" priority="14">
      <iconSet iconSet="5Quarters" showValue="0">
        <cfvo type="percent" val="0"/>
        <cfvo type="percent" val="20"/>
        <cfvo type="percent" val="40"/>
        <cfvo type="percent" val="60"/>
        <cfvo type="percent" val="80"/>
      </iconSet>
    </cfRule>
  </conditionalFormatting>
  <dataValidations count="1">
    <dataValidation type="list" allowBlank="1" showInputMessage="1" showErrorMessage="1" sqref="I16:I55" xr:uid="{566FC40C-3635-4328-BFDC-5B932E551C1E}">
      <formula1>INDIRECT("PSMEingabe[Produkt]")</formula1>
    </dataValidation>
  </dataValidations>
  <pageMargins left="0.70866141732283472" right="0.70866141732283472" top="0.32" bottom="0.11811023622047245" header="0.31496062992125984" footer="0.2"/>
  <pageSetup paperSize="9" scale="64" orientation="portrait" r:id="rId1"/>
  <colBreaks count="1" manualBreakCount="1">
    <brk id="22"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9FABF-BE8F-48D9-ADBF-12CC5CA0AB73}">
  <sheetPr codeName="Tabelle12">
    <pageSetUpPr autoPageBreaks="0" fitToPage="1"/>
  </sheetPr>
  <dimension ref="A1:BJ57"/>
  <sheetViews>
    <sheetView showGridLines="0" zoomScaleNormal="100" workbookViewId="0"/>
  </sheetViews>
  <sheetFormatPr defaultColWidth="11" defaultRowHeight="14.3" x14ac:dyDescent="0.25"/>
  <cols>
    <col min="2" max="2" width="11.25" customWidth="1"/>
    <col min="3" max="3" width="4" hidden="1" customWidth="1"/>
    <col min="5" max="5" width="11.375" hidden="1" customWidth="1"/>
    <col min="6" max="6" width="4.375" customWidth="1"/>
    <col min="7" max="8" width="6.25" customWidth="1"/>
    <col min="9" max="9" width="15" customWidth="1"/>
    <col min="10" max="10" width="12.75" customWidth="1"/>
    <col min="11" max="11" width="6.125" hidden="1" customWidth="1"/>
    <col min="12" max="12" width="13" customWidth="1"/>
    <col min="13" max="14" width="4.25" style="2" customWidth="1"/>
    <col min="15" max="15" width="6.625" style="2" customWidth="1"/>
    <col min="16" max="21" width="4.25" style="2" customWidth="1"/>
    <col min="22" max="22" width="31.25" style="34" hidden="1" customWidth="1"/>
    <col min="23" max="30" width="4.25" style="2" customWidth="1"/>
    <col min="31" max="31" width="26" hidden="1" customWidth="1"/>
    <col min="32" max="32" width="21.875" hidden="1" customWidth="1"/>
    <col min="33" max="41" width="4.75" style="2" hidden="1" customWidth="1"/>
    <col min="42" max="42" width="12.875" hidden="1" customWidth="1"/>
    <col min="43" max="44" width="0" hidden="1" customWidth="1"/>
    <col min="45" max="49" width="8.625" hidden="1" customWidth="1"/>
    <col min="50" max="51" width="0" hidden="1" customWidth="1"/>
    <col min="52" max="54" width="19.875" hidden="1" customWidth="1"/>
    <col min="55" max="55" width="12.875" hidden="1" customWidth="1"/>
    <col min="56" max="58" width="0" hidden="1" customWidth="1"/>
    <col min="59" max="59" width="14.25" hidden="1" customWidth="1"/>
    <col min="60" max="61" width="6.875" hidden="1" customWidth="1"/>
    <col min="62" max="62" width="11.625" hidden="1" customWidth="1"/>
  </cols>
  <sheetData>
    <row r="1" spans="1:62" ht="14.95" x14ac:dyDescent="0.25">
      <c r="A1" s="115" t="s">
        <v>83</v>
      </c>
    </row>
    <row r="2" spans="1:62" ht="14.95" x14ac:dyDescent="0.25">
      <c r="A2" t="s">
        <v>77</v>
      </c>
    </row>
    <row r="3" spans="1:62" ht="14.95" x14ac:dyDescent="0.25">
      <c r="A3" t="str">
        <f>Deckblatt!A4</f>
        <v>Auswahl</v>
      </c>
    </row>
    <row r="4" spans="1:62" ht="14.95" x14ac:dyDescent="0.25">
      <c r="A4" t="str">
        <f>Deckblatt!A7</f>
        <v>Tel.:</v>
      </c>
    </row>
    <row r="5" spans="1:62" ht="14.95" x14ac:dyDescent="0.25">
      <c r="A5" t="str">
        <f>Deckblatt!A8</f>
        <v>Mail:</v>
      </c>
    </row>
    <row r="7" spans="1:62" ht="14.95" x14ac:dyDescent="0.25">
      <c r="K7" s="17"/>
      <c r="M7" s="2" t="s">
        <v>41</v>
      </c>
      <c r="N7" s="9" t="s">
        <v>70</v>
      </c>
    </row>
    <row r="8" spans="1:62" ht="14.95" x14ac:dyDescent="0.25">
      <c r="M8" s="35">
        <v>1</v>
      </c>
      <c r="N8" s="119" t="s">
        <v>319</v>
      </c>
      <c r="O8" s="72"/>
      <c r="R8" s="72"/>
      <c r="S8" s="72"/>
      <c r="T8" s="72"/>
      <c r="U8" s="72"/>
      <c r="V8" s="38"/>
    </row>
    <row r="9" spans="1:62" ht="14.95" x14ac:dyDescent="0.25">
      <c r="B9" s="1" t="s">
        <v>22</v>
      </c>
      <c r="C9" s="1"/>
      <c r="D9" s="101"/>
      <c r="H9" s="1" t="s">
        <v>20</v>
      </c>
      <c r="I9" s="157"/>
      <c r="J9" s="157"/>
      <c r="K9" s="17"/>
      <c r="M9" s="35">
        <v>2</v>
      </c>
      <c r="N9" s="37" t="s">
        <v>66</v>
      </c>
      <c r="O9" s="72"/>
      <c r="R9" s="72"/>
      <c r="S9" s="72"/>
      <c r="T9" s="72"/>
      <c r="U9" s="72"/>
      <c r="V9" s="39"/>
    </row>
    <row r="10" spans="1:62" ht="14.95" x14ac:dyDescent="0.25">
      <c r="B10" s="1" t="s">
        <v>23</v>
      </c>
      <c r="C10" s="1"/>
      <c r="D10" s="101"/>
      <c r="H10" s="1"/>
      <c r="I10" s="40"/>
      <c r="J10" s="40"/>
      <c r="M10" s="35">
        <v>3</v>
      </c>
      <c r="N10" s="37" t="s">
        <v>68</v>
      </c>
      <c r="O10" s="72"/>
      <c r="R10" s="72"/>
      <c r="S10" s="72"/>
      <c r="T10" s="72"/>
      <c r="U10" s="72"/>
      <c r="V10" s="38"/>
    </row>
    <row r="11" spans="1:62" x14ac:dyDescent="0.25">
      <c r="B11" s="1" t="s">
        <v>24</v>
      </c>
      <c r="C11" s="1"/>
      <c r="D11" s="101"/>
      <c r="F11" t="s">
        <v>25</v>
      </c>
      <c r="H11" s="1" t="s">
        <v>21</v>
      </c>
      <c r="I11" s="157"/>
      <c r="J11" s="157"/>
      <c r="K11" s="17"/>
      <c r="M11" s="35">
        <v>4</v>
      </c>
      <c r="N11" s="37" t="s">
        <v>67</v>
      </c>
      <c r="O11" s="72"/>
      <c r="R11" s="72"/>
      <c r="S11" s="72"/>
      <c r="T11" s="72"/>
      <c r="U11" s="72"/>
      <c r="V11" s="38"/>
    </row>
    <row r="12" spans="1:62" ht="14.95" x14ac:dyDescent="0.25">
      <c r="B12" s="1" t="s">
        <v>27</v>
      </c>
      <c r="C12" s="1"/>
      <c r="D12" s="101"/>
      <c r="F12" t="s">
        <v>26</v>
      </c>
      <c r="I12" s="157"/>
      <c r="J12" s="157"/>
      <c r="K12" s="19"/>
      <c r="L12" s="18"/>
      <c r="M12" s="35">
        <v>5</v>
      </c>
      <c r="N12" s="37" t="s">
        <v>69</v>
      </c>
      <c r="O12" s="72"/>
      <c r="R12" s="72"/>
      <c r="S12" s="72"/>
      <c r="T12" s="72"/>
      <c r="U12" s="72"/>
      <c r="V12" s="38"/>
    </row>
    <row r="13" spans="1:62" ht="14.95" x14ac:dyDescent="0.25">
      <c r="K13" s="19"/>
      <c r="L13" s="18"/>
      <c r="M13" s="36"/>
      <c r="N13" s="37" t="s">
        <v>71</v>
      </c>
      <c r="O13" s="72"/>
      <c r="R13" s="72"/>
      <c r="S13" s="72"/>
      <c r="T13" s="72"/>
      <c r="U13" s="72"/>
      <c r="V13" s="38"/>
    </row>
    <row r="14" spans="1:62" ht="27.7" customHeight="1" thickBot="1" x14ac:dyDescent="0.3">
      <c r="A14" s="165" t="s">
        <v>349</v>
      </c>
      <c r="B14" s="165"/>
      <c r="C14" s="165"/>
      <c r="D14" s="165"/>
      <c r="E14" s="165"/>
      <c r="F14" s="165"/>
      <c r="G14" s="165"/>
      <c r="H14" s="165"/>
      <c r="I14" s="165"/>
      <c r="J14" s="165"/>
      <c r="K14" s="165"/>
      <c r="L14" s="165"/>
      <c r="M14" s="165"/>
      <c r="N14" s="165"/>
      <c r="O14" s="165"/>
      <c r="P14" s="165"/>
      <c r="Q14" s="165"/>
      <c r="R14" s="165"/>
      <c r="S14" s="165"/>
      <c r="T14" s="165"/>
      <c r="U14" s="165"/>
      <c r="BD14" t="s">
        <v>28</v>
      </c>
    </row>
    <row r="15" spans="1:62" ht="138.1" customHeight="1" thickBot="1" x14ac:dyDescent="0.3">
      <c r="A15" s="10" t="s">
        <v>4</v>
      </c>
      <c r="B15" s="10" t="s">
        <v>39</v>
      </c>
      <c r="C15" s="10"/>
      <c r="D15" s="53" t="s">
        <v>79</v>
      </c>
      <c r="E15" s="10"/>
      <c r="F15" s="173" t="s">
        <v>37</v>
      </c>
      <c r="G15" s="173"/>
      <c r="H15" s="173"/>
      <c r="I15" s="10" t="s">
        <v>5</v>
      </c>
      <c r="J15" s="53" t="s">
        <v>78</v>
      </c>
      <c r="K15" s="10" t="s">
        <v>6</v>
      </c>
      <c r="L15" s="21" t="s">
        <v>7</v>
      </c>
      <c r="M15" s="22" t="str">
        <f>AG15</f>
        <v>Peronospora</v>
      </c>
      <c r="N15" s="22" t="str">
        <f t="shared" ref="N15:S15" si="0">AH15</f>
        <v>Oidium</v>
      </c>
      <c r="O15" s="22" t="str">
        <f t="shared" si="0"/>
        <v>Botrytis</v>
      </c>
      <c r="P15" s="22" t="str">
        <f t="shared" si="0"/>
        <v>Roter Brenner</v>
      </c>
      <c r="Q15" s="22" t="str">
        <f t="shared" si="0"/>
        <v>Phomopsis</v>
      </c>
      <c r="R15" s="22" t="str">
        <f t="shared" si="0"/>
        <v>Schwarzfäule</v>
      </c>
      <c r="S15" s="22" t="str">
        <f t="shared" si="0"/>
        <v>Kräusel- und
Pockenmilbe</v>
      </c>
      <c r="T15" s="22" t="str">
        <f>AN15</f>
        <v>Spinnmilben/
Rote Spinne</v>
      </c>
      <c r="U15" s="22" t="s">
        <v>318</v>
      </c>
      <c r="V15" s="45" t="s">
        <v>50</v>
      </c>
      <c r="W15" s="5"/>
      <c r="X15" s="5"/>
      <c r="Y15" s="5"/>
      <c r="Z15" s="5"/>
      <c r="AA15" s="5"/>
      <c r="AB15" s="5"/>
      <c r="AC15" s="5"/>
      <c r="AD15" s="5"/>
      <c r="AE15" t="s">
        <v>35</v>
      </c>
      <c r="AF15" t="s">
        <v>38</v>
      </c>
      <c r="AG15" s="4" t="str">
        <f>'PSM Liste'!F5</f>
        <v>Peronospora</v>
      </c>
      <c r="AH15" s="4" t="str">
        <f>'PSM Liste'!G5</f>
        <v>Oidium</v>
      </c>
      <c r="AI15" s="4" t="str">
        <f>'PSM Liste'!H5</f>
        <v>Botrytis</v>
      </c>
      <c r="AJ15" s="4" t="str">
        <f>'PSM Liste'!I5</f>
        <v>Roter Brenner</v>
      </c>
      <c r="AK15" s="4" t="str">
        <f>'PSM Liste'!J5</f>
        <v>Phomopsis</v>
      </c>
      <c r="AL15" s="4" t="str">
        <f>'PSM Liste'!K5</f>
        <v>Schwarzfäule</v>
      </c>
      <c r="AM15" s="4" t="str">
        <f>'PSM Liste'!L5</f>
        <v>Kräusel- und
Pockenmilbe</v>
      </c>
      <c r="AN15" s="4" t="str">
        <f>'PSM Liste'!M5</f>
        <v>Spinnmilben/
Rote Spinne</v>
      </c>
      <c r="AO15" s="4" t="str">
        <f>'PSM Liste'!N5</f>
        <v>Abiotischer Stress</v>
      </c>
      <c r="AP15" s="4" t="str">
        <f>'PSM Liste'!O5</f>
        <v>Sonstiges:</v>
      </c>
      <c r="AQ15" s="4" t="str">
        <f>'PSM Liste'!P5</f>
        <v>Wartezeit</v>
      </c>
      <c r="AR15" s="4" t="str">
        <f>'PSM Liste'!Q5</f>
        <v>max. Anwendung</v>
      </c>
      <c r="AS15" s="4" t="str">
        <f>'PSM Liste'!R5</f>
        <v>Anwendung von</v>
      </c>
      <c r="AT15" s="4" t="str">
        <f>'PSM Liste'!S5</f>
        <v>bis</v>
      </c>
      <c r="AU15" s="4" t="str">
        <f>'PSM Liste'!T5</f>
        <v>Einheit</v>
      </c>
      <c r="AV15" s="4" t="str">
        <f>'PSM Liste'!U5</f>
        <v>AWMlkg/10.000m²</v>
      </c>
      <c r="AW15" s="4" t="str">
        <f>'PSM Liste'!V5</f>
        <v>kg/l MAX</v>
      </c>
      <c r="AX15" s="4" t="str">
        <f>'PSM Liste'!W5</f>
        <v>kg/l bis 61</v>
      </c>
      <c r="AY15" s="4" t="str">
        <f>'PSM Liste'!X5</f>
        <v>kg/l bis 71</v>
      </c>
      <c r="AZ15" s="4" t="str">
        <f>'PSM Liste'!Y5</f>
        <v>kg/l ab 71</v>
      </c>
      <c r="BA15" s="69" t="s">
        <v>49</v>
      </c>
      <c r="BB15" s="69" t="s">
        <v>48</v>
      </c>
      <c r="BC15" s="69" t="s">
        <v>44</v>
      </c>
      <c r="BD15" s="4" t="e">
        <f>'PSM Liste'!#REF!</f>
        <v>#REF!</v>
      </c>
      <c r="BE15" s="4" t="e">
        <f>'PSM Liste'!#REF!</f>
        <v>#REF!</v>
      </c>
      <c r="BG15" s="75" t="s">
        <v>5</v>
      </c>
      <c r="BH15" s="76" t="s">
        <v>75</v>
      </c>
      <c r="BI15" s="76" t="s">
        <v>7</v>
      </c>
      <c r="BJ15" s="77" t="s">
        <v>76</v>
      </c>
    </row>
    <row r="16" spans="1:62" ht="23.45" customHeight="1" thickBot="1" x14ac:dyDescent="0.3">
      <c r="A16" s="158"/>
      <c r="B16" s="161"/>
      <c r="C16" s="100" t="str">
        <f>IF(B16="","",B16)</f>
        <v/>
      </c>
      <c r="D16" s="163"/>
      <c r="E16" s="72">
        <f>D16</f>
        <v>0</v>
      </c>
      <c r="F16" s="174" t="s">
        <v>40</v>
      </c>
      <c r="G16" s="175"/>
      <c r="H16" s="171"/>
      <c r="I16" s="93"/>
      <c r="J16" s="94" t="str">
        <f t="shared" ref="J16:J55" si="1">_xlfn.IFNA(K16,"")</f>
        <v/>
      </c>
      <c r="K16" s="12" t="e">
        <f t="shared" ref="K16:K55" si="2">IF(AV16&gt;0,BB16,IF(C16&lt;=61,AX16,(IF(AND(C16&gt;61,C16&lt;=71),AY16,(IF(C16&gt;71,AZ16,"Fehler"))))))</f>
        <v>#N/A</v>
      </c>
      <c r="L16" s="23" t="str">
        <f>IF(I16="","",VLOOKUP(I16,PSMListe,'PSM Liste'!$T$4,FALSE))</f>
        <v/>
      </c>
      <c r="M16" s="24" t="str">
        <f>IF(AG16=0,"",AG16)</f>
        <v/>
      </c>
      <c r="N16" s="24" t="str">
        <f t="shared" ref="N16:U31" si="3">IF(AH16=0,"",AH16)</f>
        <v/>
      </c>
      <c r="O16" s="24" t="str">
        <f t="shared" si="3"/>
        <v/>
      </c>
      <c r="P16" s="24" t="str">
        <f t="shared" si="3"/>
        <v/>
      </c>
      <c r="Q16" s="24" t="str">
        <f t="shared" si="3"/>
        <v/>
      </c>
      <c r="R16" s="24" t="str">
        <f t="shared" si="3"/>
        <v/>
      </c>
      <c r="S16" s="24" t="str">
        <f t="shared" si="3"/>
        <v/>
      </c>
      <c r="T16" s="24" t="str">
        <f t="shared" si="3"/>
        <v/>
      </c>
      <c r="U16" s="46" t="str">
        <f t="shared" si="3"/>
        <v/>
      </c>
      <c r="V16" s="54" t="str">
        <f t="shared" ref="V16:V55" si="4">IF(I16="","",CONCATENATE(AF16,"max.",AR16,"x; "," WF(T):",AQ16,";  ",AE16))</f>
        <v/>
      </c>
      <c r="AE16" t="e">
        <f t="shared" ref="AE16:AE55" si="5">IF(VLOOKUP(I16,PSMListe,14,FALSE)="","",VLOOKUP(I16,PSMListe,14,FALSE))</f>
        <v>#N/A</v>
      </c>
      <c r="AF16" t="e">
        <f t="shared" ref="AF16:AF55" si="6">IF(C16&lt;AS16,"Anwendung zu früh; ",IF(C16&gt;AT16,"Anwendung zu spät; ",""))</f>
        <v>#N/A</v>
      </c>
      <c r="AG16" s="3" t="str">
        <f t="shared" ref="AG16:AG55" si="7">_xlfn.IFNA(VLOOKUP($I16,PSMListe,5,FALSE),"")</f>
        <v/>
      </c>
      <c r="AH16" s="3" t="str">
        <f t="shared" ref="AH16:AH55" si="8">_xlfn.IFNA(VLOOKUP($I16,PSMListe,6,FALSE),"")</f>
        <v/>
      </c>
      <c r="AI16" s="3" t="str">
        <f t="shared" ref="AI16:AI55" si="9">_xlfn.IFNA(VLOOKUP($I16,PSMListe,7,FALSE),"")</f>
        <v/>
      </c>
      <c r="AJ16" s="3" t="str">
        <f t="shared" ref="AJ16:AJ55" si="10">_xlfn.IFNA(VLOOKUP($I16,PSMListe,8,FALSE),"")</f>
        <v/>
      </c>
      <c r="AK16" s="3" t="str">
        <f t="shared" ref="AK16:AK55" si="11">_xlfn.IFNA(VLOOKUP($I16,PSMListe,9,FALSE),"")</f>
        <v/>
      </c>
      <c r="AL16" s="3" t="str">
        <f t="shared" ref="AL16:AL55" si="12">_xlfn.IFNA(VLOOKUP($I16,PSMListe,10,FALSE),"")</f>
        <v/>
      </c>
      <c r="AM16" s="3" t="str">
        <f t="shared" ref="AM16:AM55" si="13">_xlfn.IFNA(VLOOKUP($I16,PSMListe,11,FALSE),"")</f>
        <v/>
      </c>
      <c r="AN16" s="3" t="str">
        <f t="shared" ref="AN16:AN55" si="14">_xlfn.IFNA(VLOOKUP($I16,PSMListe,12,FALSE),"")</f>
        <v/>
      </c>
      <c r="AO16" s="3" t="str">
        <f t="shared" ref="AO16:AO55" si="15">_xlfn.IFNA(VLOOKUP($I16,PSMListe,13,FALSE),"")</f>
        <v/>
      </c>
      <c r="AQ16" t="e">
        <f>VLOOKUP($I16,PSMListe,'PSM Liste'!P$4,FALSE)</f>
        <v>#N/A</v>
      </c>
      <c r="AR16" t="e">
        <f>VLOOKUP($I16,PSMListe,'PSM Liste'!Q$4,FALSE)</f>
        <v>#N/A</v>
      </c>
      <c r="AS16" t="e">
        <f>VLOOKUP($I16,PSMListe,'PSM Liste'!R$4,FALSE)</f>
        <v>#N/A</v>
      </c>
      <c r="AT16" t="e">
        <f>VLOOKUP($I16,PSMListe,'PSM Liste'!S$4,FALSE)</f>
        <v>#N/A</v>
      </c>
      <c r="AU16" t="e">
        <f>VLOOKUP($I16,PSMListe,'PSM Liste'!T$4,FALSE)</f>
        <v>#N/A</v>
      </c>
      <c r="AV16" t="e">
        <f>VLOOKUP($I16,PSMListe,'PSM Liste'!U$4,FALSE)</f>
        <v>#N/A</v>
      </c>
      <c r="AW16" t="e">
        <f>VLOOKUP($I16,PSMListe,'PSM Liste'!V$4,FALSE)</f>
        <v>#N/A</v>
      </c>
      <c r="AX16" t="e">
        <f>VLOOKUP($I16,PSMListe,'PSM Liste'!W$4,FALSE)</f>
        <v>#N/A</v>
      </c>
      <c r="AY16" t="e">
        <f>VLOOKUP($I16,PSMListe,'PSM Liste'!X$4,FALSE)</f>
        <v>#N/A</v>
      </c>
      <c r="AZ16" t="e">
        <f>VLOOKUP($I16,PSMListe,'PSM Liste'!Y$4,FALSE)</f>
        <v>#N/A</v>
      </c>
      <c r="BA16" t="e">
        <f t="shared" ref="BA16:BA57" si="16">IF(AV16&gt;0,((AV16*((10000/$D$12)*E16*2)/10000)),"error")</f>
        <v>#N/A</v>
      </c>
      <c r="BB16" t="e">
        <f t="shared" ref="BB16:BB57" si="17">IF(BA16&lt;AW16,BA16,AW16)</f>
        <v>#N/A</v>
      </c>
      <c r="BC16" t="e">
        <f t="shared" ref="BC16:BC57" si="18">IF(AND(C16&gt;=AS16,C16&lt;=AT16),"","Außer Anwendungszeitraum")</f>
        <v>#N/A</v>
      </c>
      <c r="BG16" s="78" t="str">
        <f t="shared" ref="BG16:BG55" si="19">IF(I16="","",I16)</f>
        <v/>
      </c>
      <c r="BH16" s="18" t="str">
        <f t="shared" ref="BH16:BH55" si="20">IF(J16="","",J16*$D$11)</f>
        <v/>
      </c>
      <c r="BI16" s="18" t="str">
        <f>IF(BJ16="kg/ha","Kg",IF(BJ16="l/ha","L",IF(BJ16="kg/ha (LWA)", "Kg",IF(BJ16="l/ha (LWA)","L",""))))</f>
        <v/>
      </c>
      <c r="BJ16" s="79" t="str">
        <f t="shared" ref="BJ16:BJ55" si="21">IF(L16="","",L16)</f>
        <v/>
      </c>
    </row>
    <row r="17" spans="1:62" ht="23.45" customHeight="1" thickBot="1" x14ac:dyDescent="0.3">
      <c r="A17" s="159"/>
      <c r="B17" s="161"/>
      <c r="C17" s="133" t="str">
        <f>IF(B16="","",B16)</f>
        <v/>
      </c>
      <c r="D17" s="163"/>
      <c r="E17" s="72">
        <f>D16</f>
        <v>0</v>
      </c>
      <c r="F17" s="169"/>
      <c r="G17" s="170"/>
      <c r="H17" s="171"/>
      <c r="I17" s="95"/>
      <c r="J17" s="94" t="str">
        <f t="shared" si="1"/>
        <v/>
      </c>
      <c r="K17" s="14" t="e">
        <f t="shared" si="2"/>
        <v>#N/A</v>
      </c>
      <c r="L17" s="25" t="str">
        <f>IF(I17="","",VLOOKUP(I17,PSMListe,'PSM Liste'!$T$4,FALSE))</f>
        <v/>
      </c>
      <c r="M17" s="26" t="str">
        <f t="shared" ref="M17:U55" si="22">IF(AG17=0,"",AG17)</f>
        <v/>
      </c>
      <c r="N17" s="26" t="str">
        <f t="shared" si="3"/>
        <v/>
      </c>
      <c r="O17" s="26" t="str">
        <f t="shared" si="3"/>
        <v/>
      </c>
      <c r="P17" s="26" t="str">
        <f t="shared" si="3"/>
        <v/>
      </c>
      <c r="Q17" s="26" t="str">
        <f t="shared" si="3"/>
        <v/>
      </c>
      <c r="R17" s="26" t="str">
        <f t="shared" si="3"/>
        <v/>
      </c>
      <c r="S17" s="26" t="str">
        <f t="shared" si="3"/>
        <v/>
      </c>
      <c r="T17" s="26" t="str">
        <f t="shared" si="3"/>
        <v/>
      </c>
      <c r="U17" s="47" t="str">
        <f t="shared" si="3"/>
        <v/>
      </c>
      <c r="V17" s="55" t="str">
        <f t="shared" si="4"/>
        <v/>
      </c>
      <c r="AE17" t="e">
        <f t="shared" si="5"/>
        <v>#N/A</v>
      </c>
      <c r="AF17" t="e">
        <f t="shared" si="6"/>
        <v>#N/A</v>
      </c>
      <c r="AG17" s="3" t="str">
        <f t="shared" si="7"/>
        <v/>
      </c>
      <c r="AH17" s="3" t="str">
        <f t="shared" si="8"/>
        <v/>
      </c>
      <c r="AI17" s="3" t="str">
        <f t="shared" si="9"/>
        <v/>
      </c>
      <c r="AJ17" s="3" t="str">
        <f t="shared" si="10"/>
        <v/>
      </c>
      <c r="AK17" s="3" t="str">
        <f t="shared" si="11"/>
        <v/>
      </c>
      <c r="AL17" s="3" t="str">
        <f t="shared" si="12"/>
        <v/>
      </c>
      <c r="AM17" s="3" t="str">
        <f t="shared" si="13"/>
        <v/>
      </c>
      <c r="AN17" s="3" t="str">
        <f t="shared" si="14"/>
        <v/>
      </c>
      <c r="AO17" s="3" t="str">
        <f t="shared" si="15"/>
        <v/>
      </c>
      <c r="AQ17" t="e">
        <f>VLOOKUP($I17,PSMListe,'PSM Liste'!P$4,FALSE)</f>
        <v>#N/A</v>
      </c>
      <c r="AR17" t="e">
        <f>VLOOKUP($I17,PSMListe,'PSM Liste'!Q$4,FALSE)</f>
        <v>#N/A</v>
      </c>
      <c r="AS17" t="e">
        <f>VLOOKUP($I17,PSMListe,'PSM Liste'!R$4,FALSE)</f>
        <v>#N/A</v>
      </c>
      <c r="AT17" t="e">
        <f>VLOOKUP($I17,PSMListe,'PSM Liste'!S$4,FALSE)</f>
        <v>#N/A</v>
      </c>
      <c r="AU17" t="e">
        <f>VLOOKUP($I17,PSMListe,'PSM Liste'!T$4,FALSE)</f>
        <v>#N/A</v>
      </c>
      <c r="AV17" t="e">
        <f>VLOOKUP($I17,PSMListe,'PSM Liste'!U$4,FALSE)</f>
        <v>#N/A</v>
      </c>
      <c r="AW17" t="e">
        <f>VLOOKUP($I17,PSMListe,'PSM Liste'!V$4,FALSE)</f>
        <v>#N/A</v>
      </c>
      <c r="AX17" t="e">
        <f>VLOOKUP($I17,PSMListe,'PSM Liste'!W$4,FALSE)</f>
        <v>#N/A</v>
      </c>
      <c r="AY17" t="e">
        <f>VLOOKUP($I17,PSMListe,'PSM Liste'!X$4,FALSE)</f>
        <v>#N/A</v>
      </c>
      <c r="AZ17" t="e">
        <f>VLOOKUP($I17,PSMListe,'PSM Liste'!Y$4,FALSE)</f>
        <v>#N/A</v>
      </c>
      <c r="BA17" t="e">
        <f t="shared" si="16"/>
        <v>#N/A</v>
      </c>
      <c r="BB17" t="e">
        <f t="shared" si="17"/>
        <v>#N/A</v>
      </c>
      <c r="BC17" t="e">
        <f t="shared" si="18"/>
        <v>#N/A</v>
      </c>
      <c r="BG17" s="78" t="str">
        <f t="shared" si="19"/>
        <v/>
      </c>
      <c r="BH17" s="18" t="str">
        <f t="shared" si="20"/>
        <v/>
      </c>
      <c r="BI17" s="18" t="str">
        <f t="shared" ref="BI17:BI55" si="23">IF(BJ17="kg/ha","Kg",IF(BJ17="l/ha","L",IF(BJ17="kg/ha (LWA)", "Kg",IF(BJ17="l/ha (LWA)","L",""))))</f>
        <v/>
      </c>
      <c r="BJ17" s="79" t="str">
        <f t="shared" si="21"/>
        <v/>
      </c>
    </row>
    <row r="18" spans="1:62" ht="23.45" customHeight="1" thickBot="1" x14ac:dyDescent="0.3">
      <c r="A18" s="159"/>
      <c r="B18" s="161"/>
      <c r="C18" s="133" t="str">
        <f>IF(B16="","",B16)</f>
        <v/>
      </c>
      <c r="D18" s="163"/>
      <c r="E18" s="72">
        <f>D16</f>
        <v>0</v>
      </c>
      <c r="F18" s="169"/>
      <c r="G18" s="170"/>
      <c r="H18" s="171"/>
      <c r="I18" s="95"/>
      <c r="J18" s="94" t="str">
        <f t="shared" si="1"/>
        <v/>
      </c>
      <c r="K18" s="14" t="e">
        <f t="shared" si="2"/>
        <v>#N/A</v>
      </c>
      <c r="L18" s="25" t="str">
        <f>IF(I18="","",VLOOKUP(I18,PSMListe,'PSM Liste'!$T$4,FALSE))</f>
        <v/>
      </c>
      <c r="M18" s="26" t="str">
        <f t="shared" si="22"/>
        <v/>
      </c>
      <c r="N18" s="26" t="str">
        <f t="shared" si="3"/>
        <v/>
      </c>
      <c r="O18" s="26" t="str">
        <f t="shared" si="3"/>
        <v/>
      </c>
      <c r="P18" s="26" t="str">
        <f t="shared" si="3"/>
        <v/>
      </c>
      <c r="Q18" s="26" t="str">
        <f t="shared" si="3"/>
        <v/>
      </c>
      <c r="R18" s="26" t="str">
        <f t="shared" si="3"/>
        <v/>
      </c>
      <c r="S18" s="26" t="str">
        <f t="shared" si="3"/>
        <v/>
      </c>
      <c r="T18" s="26" t="str">
        <f t="shared" si="3"/>
        <v/>
      </c>
      <c r="U18" s="47" t="str">
        <f t="shared" si="3"/>
        <v/>
      </c>
      <c r="V18" s="55" t="str">
        <f t="shared" si="4"/>
        <v/>
      </c>
      <c r="AE18" t="e">
        <f t="shared" si="5"/>
        <v>#N/A</v>
      </c>
      <c r="AF18" t="e">
        <f t="shared" si="6"/>
        <v>#N/A</v>
      </c>
      <c r="AG18" s="3" t="str">
        <f t="shared" si="7"/>
        <v/>
      </c>
      <c r="AH18" s="3" t="str">
        <f t="shared" si="8"/>
        <v/>
      </c>
      <c r="AI18" s="3" t="str">
        <f t="shared" si="9"/>
        <v/>
      </c>
      <c r="AJ18" s="3" t="str">
        <f t="shared" si="10"/>
        <v/>
      </c>
      <c r="AK18" s="3" t="str">
        <f t="shared" si="11"/>
        <v/>
      </c>
      <c r="AL18" s="3" t="str">
        <f t="shared" si="12"/>
        <v/>
      </c>
      <c r="AM18" s="3" t="str">
        <f t="shared" si="13"/>
        <v/>
      </c>
      <c r="AN18" s="3" t="str">
        <f t="shared" si="14"/>
        <v/>
      </c>
      <c r="AO18" s="3" t="str">
        <f t="shared" si="15"/>
        <v/>
      </c>
      <c r="AQ18" t="e">
        <f>VLOOKUP($I18,PSMListe,'PSM Liste'!P$4,FALSE)</f>
        <v>#N/A</v>
      </c>
      <c r="AR18" t="e">
        <f>VLOOKUP($I18,PSMListe,'PSM Liste'!Q$4,FALSE)</f>
        <v>#N/A</v>
      </c>
      <c r="AS18" t="e">
        <f>VLOOKUP($I18,PSMListe,'PSM Liste'!R$4,FALSE)</f>
        <v>#N/A</v>
      </c>
      <c r="AT18" t="e">
        <f>VLOOKUP($I18,PSMListe,'PSM Liste'!S$4,FALSE)</f>
        <v>#N/A</v>
      </c>
      <c r="AU18" t="e">
        <f>VLOOKUP($I18,PSMListe,'PSM Liste'!T$4,FALSE)</f>
        <v>#N/A</v>
      </c>
      <c r="AV18" t="e">
        <f>VLOOKUP($I18,PSMListe,'PSM Liste'!U$4,FALSE)</f>
        <v>#N/A</v>
      </c>
      <c r="AW18" t="e">
        <f>VLOOKUP($I18,PSMListe,'PSM Liste'!V$4,FALSE)</f>
        <v>#N/A</v>
      </c>
      <c r="AX18" t="e">
        <f>VLOOKUP($I18,PSMListe,'PSM Liste'!W$4,FALSE)</f>
        <v>#N/A</v>
      </c>
      <c r="AY18" t="e">
        <f>VLOOKUP($I18,PSMListe,'PSM Liste'!X$4,FALSE)</f>
        <v>#N/A</v>
      </c>
      <c r="AZ18" t="e">
        <f>VLOOKUP($I18,PSMListe,'PSM Liste'!Y$4,FALSE)</f>
        <v>#N/A</v>
      </c>
      <c r="BA18" t="e">
        <f t="shared" si="16"/>
        <v>#N/A</v>
      </c>
      <c r="BB18" t="e">
        <f t="shared" si="17"/>
        <v>#N/A</v>
      </c>
      <c r="BC18" t="e">
        <f t="shared" si="18"/>
        <v>#N/A</v>
      </c>
      <c r="BG18" s="78" t="str">
        <f t="shared" si="19"/>
        <v/>
      </c>
      <c r="BH18" s="18" t="str">
        <f t="shared" si="20"/>
        <v/>
      </c>
      <c r="BI18" s="18" t="str">
        <f t="shared" si="23"/>
        <v/>
      </c>
      <c r="BJ18" s="79" t="str">
        <f t="shared" si="21"/>
        <v/>
      </c>
    </row>
    <row r="19" spans="1:62" ht="23.45" customHeight="1" thickBot="1" x14ac:dyDescent="0.3">
      <c r="A19" s="160"/>
      <c r="B19" s="162"/>
      <c r="C19" s="133" t="str">
        <f>IF(B16="","",B16)</f>
        <v/>
      </c>
      <c r="D19" s="164"/>
      <c r="E19" s="7">
        <f>D16</f>
        <v>0</v>
      </c>
      <c r="F19" s="20" t="s">
        <v>41</v>
      </c>
      <c r="G19" s="7">
        <v>0</v>
      </c>
      <c r="H19" s="57">
        <v>9</v>
      </c>
      <c r="I19" s="96"/>
      <c r="J19" s="97" t="str">
        <f t="shared" si="1"/>
        <v/>
      </c>
      <c r="K19" s="16" t="e">
        <f t="shared" si="2"/>
        <v>#N/A</v>
      </c>
      <c r="L19" s="27" t="str">
        <f>IF(I19="","",VLOOKUP(I19,PSMListe,'PSM Liste'!$T$4,FALSE))</f>
        <v/>
      </c>
      <c r="M19" s="28" t="str">
        <f t="shared" si="22"/>
        <v/>
      </c>
      <c r="N19" s="28" t="str">
        <f t="shared" si="3"/>
        <v/>
      </c>
      <c r="O19" s="28" t="str">
        <f t="shared" si="3"/>
        <v/>
      </c>
      <c r="P19" s="28" t="str">
        <f t="shared" si="3"/>
        <v/>
      </c>
      <c r="Q19" s="28" t="str">
        <f t="shared" si="3"/>
        <v/>
      </c>
      <c r="R19" s="28" t="str">
        <f t="shared" si="3"/>
        <v/>
      </c>
      <c r="S19" s="28" t="str">
        <f t="shared" si="3"/>
        <v/>
      </c>
      <c r="T19" s="28" t="str">
        <f t="shared" si="3"/>
        <v/>
      </c>
      <c r="U19" s="48" t="str">
        <f t="shared" si="3"/>
        <v/>
      </c>
      <c r="V19" s="56" t="str">
        <f t="shared" si="4"/>
        <v/>
      </c>
      <c r="AE19" t="e">
        <f t="shared" si="5"/>
        <v>#N/A</v>
      </c>
      <c r="AF19" t="e">
        <f t="shared" si="6"/>
        <v>#N/A</v>
      </c>
      <c r="AG19" s="3" t="str">
        <f t="shared" si="7"/>
        <v/>
      </c>
      <c r="AH19" s="3" t="str">
        <f t="shared" si="8"/>
        <v/>
      </c>
      <c r="AI19" s="3" t="str">
        <f t="shared" si="9"/>
        <v/>
      </c>
      <c r="AJ19" s="3" t="str">
        <f t="shared" si="10"/>
        <v/>
      </c>
      <c r="AK19" s="3" t="str">
        <f t="shared" si="11"/>
        <v/>
      </c>
      <c r="AL19" s="3" t="str">
        <f t="shared" si="12"/>
        <v/>
      </c>
      <c r="AM19" s="3" t="str">
        <f t="shared" si="13"/>
        <v/>
      </c>
      <c r="AN19" s="3" t="str">
        <f t="shared" si="14"/>
        <v/>
      </c>
      <c r="AO19" s="3" t="str">
        <f t="shared" si="15"/>
        <v/>
      </c>
      <c r="AQ19" t="e">
        <f>VLOOKUP($I19,PSMListe,'PSM Liste'!P$4,FALSE)</f>
        <v>#N/A</v>
      </c>
      <c r="AR19" t="e">
        <f>VLOOKUP($I19,PSMListe,'PSM Liste'!Q$4,FALSE)</f>
        <v>#N/A</v>
      </c>
      <c r="AS19" t="e">
        <f>VLOOKUP($I19,PSMListe,'PSM Liste'!R$4,FALSE)</f>
        <v>#N/A</v>
      </c>
      <c r="AT19" t="e">
        <f>VLOOKUP($I19,PSMListe,'PSM Liste'!S$4,FALSE)</f>
        <v>#N/A</v>
      </c>
      <c r="AU19" t="e">
        <f>VLOOKUP($I19,PSMListe,'PSM Liste'!T$4,FALSE)</f>
        <v>#N/A</v>
      </c>
      <c r="AV19" t="e">
        <f>VLOOKUP($I19,PSMListe,'PSM Liste'!U$4,FALSE)</f>
        <v>#N/A</v>
      </c>
      <c r="AW19" t="e">
        <f>VLOOKUP($I19,PSMListe,'PSM Liste'!V$4,FALSE)</f>
        <v>#N/A</v>
      </c>
      <c r="AX19" t="e">
        <f>VLOOKUP($I19,PSMListe,'PSM Liste'!W$4,FALSE)</f>
        <v>#N/A</v>
      </c>
      <c r="AY19" t="e">
        <f>VLOOKUP($I19,PSMListe,'PSM Liste'!X$4,FALSE)</f>
        <v>#N/A</v>
      </c>
      <c r="AZ19" t="e">
        <f>VLOOKUP($I19,PSMListe,'PSM Liste'!Y$4,FALSE)</f>
        <v>#N/A</v>
      </c>
      <c r="BA19" t="e">
        <f t="shared" si="16"/>
        <v>#N/A</v>
      </c>
      <c r="BB19" t="e">
        <f t="shared" si="17"/>
        <v>#N/A</v>
      </c>
      <c r="BC19" t="e">
        <f t="shared" si="18"/>
        <v>#N/A</v>
      </c>
      <c r="BG19" s="78" t="str">
        <f t="shared" si="19"/>
        <v/>
      </c>
      <c r="BH19" s="18" t="str">
        <f t="shared" si="20"/>
        <v/>
      </c>
      <c r="BI19" s="18" t="str">
        <f t="shared" si="23"/>
        <v/>
      </c>
      <c r="BJ19" s="79" t="str">
        <f t="shared" si="21"/>
        <v/>
      </c>
    </row>
    <row r="20" spans="1:62" ht="23.45" customHeight="1" thickBot="1" x14ac:dyDescent="0.3">
      <c r="A20" s="179"/>
      <c r="B20" s="167"/>
      <c r="C20" s="134" t="str">
        <f t="shared" ref="C20" si="24">IF(B20="","",B20)</f>
        <v/>
      </c>
      <c r="D20" s="168"/>
      <c r="E20" s="73">
        <f t="shared" ref="E20" si="25">D20</f>
        <v>0</v>
      </c>
      <c r="F20" s="176" t="s">
        <v>42</v>
      </c>
      <c r="G20" s="177"/>
      <c r="H20" s="178"/>
      <c r="I20" s="93"/>
      <c r="J20" s="98" t="str">
        <f t="shared" si="1"/>
        <v/>
      </c>
      <c r="K20" s="12" t="e">
        <f t="shared" si="2"/>
        <v>#N/A</v>
      </c>
      <c r="L20" s="23" t="str">
        <f>IF(I20="","",VLOOKUP(I20,PSMListe,'PSM Liste'!$T$4,FALSE))</f>
        <v/>
      </c>
      <c r="M20" s="24" t="str">
        <f>IF(AG20=0,"",AG20)</f>
        <v/>
      </c>
      <c r="N20" s="24" t="str">
        <f t="shared" si="3"/>
        <v/>
      </c>
      <c r="O20" s="24" t="str">
        <f t="shared" si="3"/>
        <v/>
      </c>
      <c r="P20" s="24" t="str">
        <f t="shared" si="3"/>
        <v/>
      </c>
      <c r="Q20" s="24" t="str">
        <f t="shared" si="3"/>
        <v/>
      </c>
      <c r="R20" s="24" t="str">
        <f t="shared" si="3"/>
        <v/>
      </c>
      <c r="S20" s="24" t="str">
        <f t="shared" si="3"/>
        <v/>
      </c>
      <c r="T20" s="24" t="str">
        <f t="shared" si="3"/>
        <v/>
      </c>
      <c r="U20" s="46" t="str">
        <f t="shared" si="3"/>
        <v/>
      </c>
      <c r="V20" s="54" t="str">
        <f t="shared" si="4"/>
        <v/>
      </c>
      <c r="AE20" t="e">
        <f t="shared" si="5"/>
        <v>#N/A</v>
      </c>
      <c r="AF20" t="e">
        <f t="shared" si="6"/>
        <v>#N/A</v>
      </c>
      <c r="AG20" s="3" t="str">
        <f t="shared" si="7"/>
        <v/>
      </c>
      <c r="AH20" s="3" t="str">
        <f t="shared" si="8"/>
        <v/>
      </c>
      <c r="AI20" s="3" t="str">
        <f t="shared" si="9"/>
        <v/>
      </c>
      <c r="AJ20" s="3" t="str">
        <f t="shared" si="10"/>
        <v/>
      </c>
      <c r="AK20" s="3" t="str">
        <f t="shared" si="11"/>
        <v/>
      </c>
      <c r="AL20" s="3" t="str">
        <f t="shared" si="12"/>
        <v/>
      </c>
      <c r="AM20" s="3" t="str">
        <f t="shared" si="13"/>
        <v/>
      </c>
      <c r="AN20" s="3" t="str">
        <f t="shared" si="14"/>
        <v/>
      </c>
      <c r="AO20" s="3" t="str">
        <f t="shared" si="15"/>
        <v/>
      </c>
      <c r="AQ20" t="e">
        <f>VLOOKUP($I20,PSMListe,'PSM Liste'!P$4,FALSE)</f>
        <v>#N/A</v>
      </c>
      <c r="AR20" t="e">
        <f>VLOOKUP($I20,PSMListe,'PSM Liste'!Q$4,FALSE)</f>
        <v>#N/A</v>
      </c>
      <c r="AS20" t="e">
        <f>VLOOKUP($I20,PSMListe,'PSM Liste'!R$4,FALSE)</f>
        <v>#N/A</v>
      </c>
      <c r="AT20" t="e">
        <f>VLOOKUP($I20,PSMListe,'PSM Liste'!S$4,FALSE)</f>
        <v>#N/A</v>
      </c>
      <c r="AU20" t="e">
        <f>VLOOKUP($I20,PSMListe,'PSM Liste'!T$4,FALSE)</f>
        <v>#N/A</v>
      </c>
      <c r="AV20" t="e">
        <f>VLOOKUP($I20,PSMListe,'PSM Liste'!U$4,FALSE)</f>
        <v>#N/A</v>
      </c>
      <c r="AW20" t="e">
        <f>VLOOKUP($I20,PSMListe,'PSM Liste'!V$4,FALSE)</f>
        <v>#N/A</v>
      </c>
      <c r="AX20" t="e">
        <f>VLOOKUP($I20,PSMListe,'PSM Liste'!W$4,FALSE)</f>
        <v>#N/A</v>
      </c>
      <c r="AY20" t="e">
        <f>VLOOKUP($I20,PSMListe,'PSM Liste'!X$4,FALSE)</f>
        <v>#N/A</v>
      </c>
      <c r="AZ20" t="e">
        <f>VLOOKUP($I20,PSMListe,'PSM Liste'!Y$4,FALSE)</f>
        <v>#N/A</v>
      </c>
      <c r="BA20" t="e">
        <f t="shared" si="16"/>
        <v>#N/A</v>
      </c>
      <c r="BB20" t="e">
        <f t="shared" si="17"/>
        <v>#N/A</v>
      </c>
      <c r="BC20" t="e">
        <f t="shared" si="18"/>
        <v>#N/A</v>
      </c>
      <c r="BG20" s="78" t="str">
        <f t="shared" si="19"/>
        <v/>
      </c>
      <c r="BH20" s="18" t="str">
        <f t="shared" si="20"/>
        <v/>
      </c>
      <c r="BI20" s="18" t="str">
        <f t="shared" si="23"/>
        <v/>
      </c>
      <c r="BJ20" s="79" t="str">
        <f t="shared" si="21"/>
        <v/>
      </c>
    </row>
    <row r="21" spans="1:62" ht="23.45" customHeight="1" thickBot="1" x14ac:dyDescent="0.3">
      <c r="A21" s="159"/>
      <c r="B21" s="161"/>
      <c r="C21" s="133" t="str">
        <f t="shared" ref="C21" si="26">IF(B20="","",B20)</f>
        <v/>
      </c>
      <c r="D21" s="163"/>
      <c r="E21" s="72">
        <f t="shared" ref="E21" si="27">D20</f>
        <v>0</v>
      </c>
      <c r="F21" s="169"/>
      <c r="G21" s="170"/>
      <c r="H21" s="171"/>
      <c r="I21" s="95"/>
      <c r="J21" s="94" t="str">
        <f t="shared" si="1"/>
        <v/>
      </c>
      <c r="K21" s="14" t="e">
        <f t="shared" si="2"/>
        <v>#N/A</v>
      </c>
      <c r="L21" s="25" t="str">
        <f>IF(I21="","",VLOOKUP(I21,PSMListe,'PSM Liste'!$T$4,FALSE))</f>
        <v/>
      </c>
      <c r="M21" s="26" t="str">
        <f t="shared" si="22"/>
        <v/>
      </c>
      <c r="N21" s="26" t="str">
        <f t="shared" si="3"/>
        <v/>
      </c>
      <c r="O21" s="26" t="str">
        <f t="shared" si="3"/>
        <v/>
      </c>
      <c r="P21" s="26" t="str">
        <f t="shared" si="3"/>
        <v/>
      </c>
      <c r="Q21" s="26" t="str">
        <f t="shared" si="3"/>
        <v/>
      </c>
      <c r="R21" s="26" t="str">
        <f t="shared" si="3"/>
        <v/>
      </c>
      <c r="S21" s="26" t="str">
        <f t="shared" si="3"/>
        <v/>
      </c>
      <c r="T21" s="26" t="str">
        <f t="shared" si="3"/>
        <v/>
      </c>
      <c r="U21" s="47" t="str">
        <f t="shared" si="3"/>
        <v/>
      </c>
      <c r="V21" s="55" t="str">
        <f t="shared" si="4"/>
        <v/>
      </c>
      <c r="AE21" t="e">
        <f t="shared" si="5"/>
        <v>#N/A</v>
      </c>
      <c r="AF21" t="e">
        <f t="shared" si="6"/>
        <v>#N/A</v>
      </c>
      <c r="AG21" s="3" t="str">
        <f t="shared" si="7"/>
        <v/>
      </c>
      <c r="AH21" s="3" t="str">
        <f t="shared" si="8"/>
        <v/>
      </c>
      <c r="AI21" s="3" t="str">
        <f t="shared" si="9"/>
        <v/>
      </c>
      <c r="AJ21" s="3" t="str">
        <f t="shared" si="10"/>
        <v/>
      </c>
      <c r="AK21" s="3" t="str">
        <f t="shared" si="11"/>
        <v/>
      </c>
      <c r="AL21" s="3" t="str">
        <f t="shared" si="12"/>
        <v/>
      </c>
      <c r="AM21" s="3" t="str">
        <f t="shared" si="13"/>
        <v/>
      </c>
      <c r="AN21" s="3" t="str">
        <f t="shared" si="14"/>
        <v/>
      </c>
      <c r="AO21" s="3" t="str">
        <f t="shared" si="15"/>
        <v/>
      </c>
      <c r="AQ21" t="e">
        <f>VLOOKUP($I21,PSMListe,'PSM Liste'!P$4,FALSE)</f>
        <v>#N/A</v>
      </c>
      <c r="AR21" t="e">
        <f>VLOOKUP($I21,PSMListe,'PSM Liste'!Q$4,FALSE)</f>
        <v>#N/A</v>
      </c>
      <c r="AS21" t="e">
        <f>VLOOKUP($I21,PSMListe,'PSM Liste'!R$4,FALSE)</f>
        <v>#N/A</v>
      </c>
      <c r="AT21" t="e">
        <f>VLOOKUP($I21,PSMListe,'PSM Liste'!S$4,FALSE)</f>
        <v>#N/A</v>
      </c>
      <c r="AU21" t="e">
        <f>VLOOKUP($I21,PSMListe,'PSM Liste'!T$4,FALSE)</f>
        <v>#N/A</v>
      </c>
      <c r="AV21" t="e">
        <f>VLOOKUP($I21,PSMListe,'PSM Liste'!U$4,FALSE)</f>
        <v>#N/A</v>
      </c>
      <c r="AW21" t="e">
        <f>VLOOKUP($I21,PSMListe,'PSM Liste'!V$4,FALSE)</f>
        <v>#N/A</v>
      </c>
      <c r="AX21" t="e">
        <f>VLOOKUP($I21,PSMListe,'PSM Liste'!W$4,FALSE)</f>
        <v>#N/A</v>
      </c>
      <c r="AY21" t="e">
        <f>VLOOKUP($I21,PSMListe,'PSM Liste'!X$4,FALSE)</f>
        <v>#N/A</v>
      </c>
      <c r="AZ21" t="e">
        <f>VLOOKUP($I21,PSMListe,'PSM Liste'!Y$4,FALSE)</f>
        <v>#N/A</v>
      </c>
      <c r="BA21" t="e">
        <f t="shared" si="16"/>
        <v>#N/A</v>
      </c>
      <c r="BB21" t="e">
        <f t="shared" si="17"/>
        <v>#N/A</v>
      </c>
      <c r="BC21" t="e">
        <f t="shared" si="18"/>
        <v>#N/A</v>
      </c>
      <c r="BG21" s="78" t="str">
        <f t="shared" si="19"/>
        <v/>
      </c>
      <c r="BH21" s="18" t="str">
        <f t="shared" si="20"/>
        <v/>
      </c>
      <c r="BI21" s="18" t="str">
        <f t="shared" si="23"/>
        <v/>
      </c>
      <c r="BJ21" s="79" t="str">
        <f t="shared" si="21"/>
        <v/>
      </c>
    </row>
    <row r="22" spans="1:62" ht="23.45" customHeight="1" thickBot="1" x14ac:dyDescent="0.3">
      <c r="A22" s="159"/>
      <c r="B22" s="161"/>
      <c r="C22" s="133" t="str">
        <f t="shared" ref="C22" si="28">IF(B20="","",B20)</f>
        <v/>
      </c>
      <c r="D22" s="163"/>
      <c r="E22" s="72">
        <f t="shared" ref="E22" si="29">D20</f>
        <v>0</v>
      </c>
      <c r="F22" s="169" t="s">
        <v>34</v>
      </c>
      <c r="G22" s="170"/>
      <c r="H22" s="171"/>
      <c r="I22" s="95"/>
      <c r="J22" s="94" t="str">
        <f t="shared" si="1"/>
        <v/>
      </c>
      <c r="K22" s="14" t="e">
        <f t="shared" si="2"/>
        <v>#N/A</v>
      </c>
      <c r="L22" s="25" t="str">
        <f>IF(I22="","",VLOOKUP(I22,PSMListe,'PSM Liste'!$T$4,FALSE))</f>
        <v/>
      </c>
      <c r="M22" s="26" t="str">
        <f t="shared" si="22"/>
        <v/>
      </c>
      <c r="N22" s="26" t="str">
        <f t="shared" si="3"/>
        <v/>
      </c>
      <c r="O22" s="26" t="str">
        <f t="shared" si="3"/>
        <v/>
      </c>
      <c r="P22" s="26" t="str">
        <f t="shared" si="3"/>
        <v/>
      </c>
      <c r="Q22" s="26" t="str">
        <f t="shared" si="3"/>
        <v/>
      </c>
      <c r="R22" s="26" t="str">
        <f t="shared" si="3"/>
        <v/>
      </c>
      <c r="S22" s="26" t="str">
        <f t="shared" si="3"/>
        <v/>
      </c>
      <c r="T22" s="26" t="str">
        <f t="shared" si="3"/>
        <v/>
      </c>
      <c r="U22" s="47" t="str">
        <f t="shared" si="3"/>
        <v/>
      </c>
      <c r="V22" s="55" t="str">
        <f t="shared" si="4"/>
        <v/>
      </c>
      <c r="AE22" t="e">
        <f t="shared" si="5"/>
        <v>#N/A</v>
      </c>
      <c r="AF22" t="e">
        <f t="shared" si="6"/>
        <v>#N/A</v>
      </c>
      <c r="AG22" s="3" t="str">
        <f t="shared" si="7"/>
        <v/>
      </c>
      <c r="AH22" s="3" t="str">
        <f t="shared" si="8"/>
        <v/>
      </c>
      <c r="AI22" s="3" t="str">
        <f t="shared" si="9"/>
        <v/>
      </c>
      <c r="AJ22" s="3" t="str">
        <f t="shared" si="10"/>
        <v/>
      </c>
      <c r="AK22" s="3" t="str">
        <f t="shared" si="11"/>
        <v/>
      </c>
      <c r="AL22" s="3" t="str">
        <f t="shared" si="12"/>
        <v/>
      </c>
      <c r="AM22" s="3" t="str">
        <f t="shared" si="13"/>
        <v/>
      </c>
      <c r="AN22" s="3" t="str">
        <f t="shared" si="14"/>
        <v/>
      </c>
      <c r="AO22" s="3" t="str">
        <f t="shared" si="15"/>
        <v/>
      </c>
      <c r="AQ22" t="e">
        <f>VLOOKUP($I22,PSMListe,'PSM Liste'!P$4,FALSE)</f>
        <v>#N/A</v>
      </c>
      <c r="AR22" t="e">
        <f>VLOOKUP($I22,PSMListe,'PSM Liste'!Q$4,FALSE)</f>
        <v>#N/A</v>
      </c>
      <c r="AS22" t="e">
        <f>VLOOKUP($I22,PSMListe,'PSM Liste'!R$4,FALSE)</f>
        <v>#N/A</v>
      </c>
      <c r="AT22" t="e">
        <f>VLOOKUP($I22,PSMListe,'PSM Liste'!S$4,FALSE)</f>
        <v>#N/A</v>
      </c>
      <c r="AU22" t="e">
        <f>VLOOKUP($I22,PSMListe,'PSM Liste'!T$4,FALSE)</f>
        <v>#N/A</v>
      </c>
      <c r="AV22" t="e">
        <f>VLOOKUP($I22,PSMListe,'PSM Liste'!U$4,FALSE)</f>
        <v>#N/A</v>
      </c>
      <c r="AW22" t="e">
        <f>VLOOKUP($I22,PSMListe,'PSM Liste'!V$4,FALSE)</f>
        <v>#N/A</v>
      </c>
      <c r="AX22" t="e">
        <f>VLOOKUP($I22,PSMListe,'PSM Liste'!W$4,FALSE)</f>
        <v>#N/A</v>
      </c>
      <c r="AY22" t="e">
        <f>VLOOKUP($I22,PSMListe,'PSM Liste'!X$4,FALSE)</f>
        <v>#N/A</v>
      </c>
      <c r="AZ22" t="e">
        <f>VLOOKUP($I22,PSMListe,'PSM Liste'!Y$4,FALSE)</f>
        <v>#N/A</v>
      </c>
      <c r="BA22" t="e">
        <f t="shared" si="16"/>
        <v>#N/A</v>
      </c>
      <c r="BB22" t="e">
        <f t="shared" si="17"/>
        <v>#N/A</v>
      </c>
      <c r="BC22" t="e">
        <f t="shared" si="18"/>
        <v>#N/A</v>
      </c>
      <c r="BG22" s="78" t="str">
        <f t="shared" si="19"/>
        <v/>
      </c>
      <c r="BH22" s="18" t="str">
        <f t="shared" si="20"/>
        <v/>
      </c>
      <c r="BI22" s="18" t="str">
        <f t="shared" si="23"/>
        <v/>
      </c>
      <c r="BJ22" s="79" t="str">
        <f t="shared" si="21"/>
        <v/>
      </c>
    </row>
    <row r="23" spans="1:62" ht="23.45" customHeight="1" thickBot="1" x14ac:dyDescent="0.3">
      <c r="A23" s="160"/>
      <c r="B23" s="162"/>
      <c r="C23" s="133" t="str">
        <f t="shared" ref="C23" si="30">IF(B20="","",B20)</f>
        <v/>
      </c>
      <c r="D23" s="164"/>
      <c r="E23" s="7">
        <f t="shared" ref="E23" si="31">D20</f>
        <v>0</v>
      </c>
      <c r="F23" s="7" t="s">
        <v>41</v>
      </c>
      <c r="G23" s="7">
        <v>13</v>
      </c>
      <c r="H23" s="57">
        <v>15</v>
      </c>
      <c r="I23" s="96"/>
      <c r="J23" s="97" t="str">
        <f t="shared" si="1"/>
        <v/>
      </c>
      <c r="K23" s="16" t="e">
        <f t="shared" si="2"/>
        <v>#N/A</v>
      </c>
      <c r="L23" s="27" t="str">
        <f>IF(I23="","",VLOOKUP(I23,PSMListe,'PSM Liste'!$T$4,FALSE))</f>
        <v/>
      </c>
      <c r="M23" s="28" t="str">
        <f t="shared" si="22"/>
        <v/>
      </c>
      <c r="N23" s="28" t="str">
        <f t="shared" si="3"/>
        <v/>
      </c>
      <c r="O23" s="28" t="str">
        <f t="shared" si="3"/>
        <v/>
      </c>
      <c r="P23" s="28" t="str">
        <f t="shared" si="3"/>
        <v/>
      </c>
      <c r="Q23" s="28" t="str">
        <f t="shared" si="3"/>
        <v/>
      </c>
      <c r="R23" s="28" t="str">
        <f t="shared" si="3"/>
        <v/>
      </c>
      <c r="S23" s="28" t="str">
        <f t="shared" si="3"/>
        <v/>
      </c>
      <c r="T23" s="28" t="str">
        <f t="shared" si="3"/>
        <v/>
      </c>
      <c r="U23" s="48" t="str">
        <f t="shared" si="3"/>
        <v/>
      </c>
      <c r="V23" s="56" t="str">
        <f t="shared" si="4"/>
        <v/>
      </c>
      <c r="AE23" t="e">
        <f t="shared" si="5"/>
        <v>#N/A</v>
      </c>
      <c r="AF23" t="e">
        <f t="shared" si="6"/>
        <v>#N/A</v>
      </c>
      <c r="AG23" s="3" t="str">
        <f t="shared" si="7"/>
        <v/>
      </c>
      <c r="AH23" s="3" t="str">
        <f t="shared" si="8"/>
        <v/>
      </c>
      <c r="AI23" s="3" t="str">
        <f t="shared" si="9"/>
        <v/>
      </c>
      <c r="AJ23" s="3" t="str">
        <f t="shared" si="10"/>
        <v/>
      </c>
      <c r="AK23" s="3" t="str">
        <f t="shared" si="11"/>
        <v/>
      </c>
      <c r="AL23" s="3" t="str">
        <f t="shared" si="12"/>
        <v/>
      </c>
      <c r="AM23" s="3" t="str">
        <f t="shared" si="13"/>
        <v/>
      </c>
      <c r="AN23" s="3" t="str">
        <f t="shared" si="14"/>
        <v/>
      </c>
      <c r="AO23" s="3" t="str">
        <f t="shared" si="15"/>
        <v/>
      </c>
      <c r="AQ23" t="e">
        <f>VLOOKUP($I23,PSMListe,'PSM Liste'!P$4,FALSE)</f>
        <v>#N/A</v>
      </c>
      <c r="AR23" t="e">
        <f>VLOOKUP($I23,PSMListe,'PSM Liste'!Q$4,FALSE)</f>
        <v>#N/A</v>
      </c>
      <c r="AS23" t="e">
        <f>VLOOKUP($I23,PSMListe,'PSM Liste'!R$4,FALSE)</f>
        <v>#N/A</v>
      </c>
      <c r="AT23" t="e">
        <f>VLOOKUP($I23,PSMListe,'PSM Liste'!S$4,FALSE)</f>
        <v>#N/A</v>
      </c>
      <c r="AU23" t="e">
        <f>VLOOKUP($I23,PSMListe,'PSM Liste'!T$4,FALSE)</f>
        <v>#N/A</v>
      </c>
      <c r="AV23" t="e">
        <f>VLOOKUP($I23,PSMListe,'PSM Liste'!U$4,FALSE)</f>
        <v>#N/A</v>
      </c>
      <c r="AW23" t="e">
        <f>VLOOKUP($I23,PSMListe,'PSM Liste'!V$4,FALSE)</f>
        <v>#N/A</v>
      </c>
      <c r="AX23" t="e">
        <f>VLOOKUP($I23,PSMListe,'PSM Liste'!W$4,FALSE)</f>
        <v>#N/A</v>
      </c>
      <c r="AY23" t="e">
        <f>VLOOKUP($I23,PSMListe,'PSM Liste'!X$4,FALSE)</f>
        <v>#N/A</v>
      </c>
      <c r="AZ23" t="e">
        <f>VLOOKUP($I23,PSMListe,'PSM Liste'!Y$4,FALSE)</f>
        <v>#N/A</v>
      </c>
      <c r="BA23" t="e">
        <f t="shared" si="16"/>
        <v>#N/A</v>
      </c>
      <c r="BB23" t="e">
        <f t="shared" si="17"/>
        <v>#N/A</v>
      </c>
      <c r="BC23" t="e">
        <f t="shared" si="18"/>
        <v>#N/A</v>
      </c>
      <c r="BG23" s="78" t="str">
        <f t="shared" si="19"/>
        <v/>
      </c>
      <c r="BH23" s="18" t="str">
        <f t="shared" si="20"/>
        <v/>
      </c>
      <c r="BI23" s="18" t="str">
        <f t="shared" si="23"/>
        <v/>
      </c>
      <c r="BJ23" s="79" t="str">
        <f t="shared" si="21"/>
        <v/>
      </c>
    </row>
    <row r="24" spans="1:62" ht="23.45" customHeight="1" thickBot="1" x14ac:dyDescent="0.3">
      <c r="A24" s="166"/>
      <c r="B24" s="167"/>
      <c r="C24" s="134" t="str">
        <f t="shared" ref="C24" si="32">IF(B24="","",B24)</f>
        <v/>
      </c>
      <c r="D24" s="168"/>
      <c r="E24" s="73">
        <f t="shared" ref="E24" si="33">D24</f>
        <v>0</v>
      </c>
      <c r="F24" s="176" t="s">
        <v>43</v>
      </c>
      <c r="G24" s="177"/>
      <c r="H24" s="178"/>
      <c r="I24" s="93"/>
      <c r="J24" s="98" t="str">
        <f t="shared" si="1"/>
        <v/>
      </c>
      <c r="K24" s="12" t="e">
        <f t="shared" si="2"/>
        <v>#N/A</v>
      </c>
      <c r="L24" s="23" t="str">
        <f>IF(I24="","",VLOOKUP(I24,PSMListe,'PSM Liste'!$T$4,FALSE))</f>
        <v/>
      </c>
      <c r="M24" s="24" t="str">
        <f t="shared" si="22"/>
        <v/>
      </c>
      <c r="N24" s="24" t="str">
        <f t="shared" si="3"/>
        <v/>
      </c>
      <c r="O24" s="24" t="str">
        <f t="shared" si="3"/>
        <v/>
      </c>
      <c r="P24" s="24" t="str">
        <f t="shared" si="3"/>
        <v/>
      </c>
      <c r="Q24" s="24" t="str">
        <f t="shared" si="3"/>
        <v/>
      </c>
      <c r="R24" s="24" t="str">
        <f t="shared" si="3"/>
        <v/>
      </c>
      <c r="S24" s="24" t="str">
        <f t="shared" si="3"/>
        <v/>
      </c>
      <c r="T24" s="24" t="str">
        <f t="shared" si="3"/>
        <v/>
      </c>
      <c r="U24" s="46" t="str">
        <f t="shared" si="3"/>
        <v/>
      </c>
      <c r="V24" s="54" t="str">
        <f t="shared" si="4"/>
        <v/>
      </c>
      <c r="AE24" t="e">
        <f t="shared" si="5"/>
        <v>#N/A</v>
      </c>
      <c r="AF24" t="e">
        <f t="shared" si="6"/>
        <v>#N/A</v>
      </c>
      <c r="AG24" s="3" t="str">
        <f t="shared" si="7"/>
        <v/>
      </c>
      <c r="AH24" s="3" t="str">
        <f t="shared" si="8"/>
        <v/>
      </c>
      <c r="AI24" s="3" t="str">
        <f t="shared" si="9"/>
        <v/>
      </c>
      <c r="AJ24" s="3" t="str">
        <f t="shared" si="10"/>
        <v/>
      </c>
      <c r="AK24" s="3" t="str">
        <f t="shared" si="11"/>
        <v/>
      </c>
      <c r="AL24" s="3" t="str">
        <f t="shared" si="12"/>
        <v/>
      </c>
      <c r="AM24" s="3" t="str">
        <f t="shared" si="13"/>
        <v/>
      </c>
      <c r="AN24" s="3" t="str">
        <f t="shared" si="14"/>
        <v/>
      </c>
      <c r="AO24" s="3" t="str">
        <f t="shared" si="15"/>
        <v/>
      </c>
      <c r="AQ24" t="e">
        <f>VLOOKUP($I24,PSMListe,'PSM Liste'!P$4,FALSE)</f>
        <v>#N/A</v>
      </c>
      <c r="AR24" t="e">
        <f>VLOOKUP($I24,PSMListe,'PSM Liste'!Q$4,FALSE)</f>
        <v>#N/A</v>
      </c>
      <c r="AS24" t="e">
        <f>VLOOKUP($I24,PSMListe,'PSM Liste'!R$4,FALSE)</f>
        <v>#N/A</v>
      </c>
      <c r="AT24" t="e">
        <f>VLOOKUP($I24,PSMListe,'PSM Liste'!S$4,FALSE)</f>
        <v>#N/A</v>
      </c>
      <c r="AU24" t="e">
        <f>VLOOKUP($I24,PSMListe,'PSM Liste'!T$4,FALSE)</f>
        <v>#N/A</v>
      </c>
      <c r="AV24" t="e">
        <f>VLOOKUP($I24,PSMListe,'PSM Liste'!U$4,FALSE)</f>
        <v>#N/A</v>
      </c>
      <c r="AW24" t="e">
        <f>VLOOKUP($I24,PSMListe,'PSM Liste'!V$4,FALSE)</f>
        <v>#N/A</v>
      </c>
      <c r="AX24" t="e">
        <f>VLOOKUP($I24,PSMListe,'PSM Liste'!W$4,FALSE)</f>
        <v>#N/A</v>
      </c>
      <c r="AY24" t="e">
        <f>VLOOKUP($I24,PSMListe,'PSM Liste'!X$4,FALSE)</f>
        <v>#N/A</v>
      </c>
      <c r="AZ24" t="e">
        <f>VLOOKUP($I24,PSMListe,'PSM Liste'!Y$4,FALSE)</f>
        <v>#N/A</v>
      </c>
      <c r="BA24" t="e">
        <f t="shared" si="16"/>
        <v>#N/A</v>
      </c>
      <c r="BB24" t="e">
        <f t="shared" si="17"/>
        <v>#N/A</v>
      </c>
      <c r="BC24" t="e">
        <f t="shared" si="18"/>
        <v>#N/A</v>
      </c>
      <c r="BG24" s="78" t="str">
        <f t="shared" si="19"/>
        <v/>
      </c>
      <c r="BH24" s="18" t="str">
        <f t="shared" si="20"/>
        <v/>
      </c>
      <c r="BI24" s="18" t="str">
        <f t="shared" si="23"/>
        <v/>
      </c>
      <c r="BJ24" s="79" t="str">
        <f t="shared" si="21"/>
        <v/>
      </c>
    </row>
    <row r="25" spans="1:62" ht="23.45" customHeight="1" thickBot="1" x14ac:dyDescent="0.3">
      <c r="A25" s="159"/>
      <c r="B25" s="161"/>
      <c r="C25" s="133" t="str">
        <f t="shared" ref="C25" si="34">IF(B24="","",B24)</f>
        <v/>
      </c>
      <c r="D25" s="163"/>
      <c r="E25" s="72">
        <f t="shared" ref="E25" si="35">D24</f>
        <v>0</v>
      </c>
      <c r="F25" s="169"/>
      <c r="G25" s="170"/>
      <c r="H25" s="171"/>
      <c r="I25" s="95"/>
      <c r="J25" s="94" t="str">
        <f t="shared" si="1"/>
        <v/>
      </c>
      <c r="K25" s="14" t="e">
        <f t="shared" si="2"/>
        <v>#N/A</v>
      </c>
      <c r="L25" s="25" t="str">
        <f>IF(I25="","",VLOOKUP(I25,PSMListe,'PSM Liste'!$T$4,FALSE))</f>
        <v/>
      </c>
      <c r="M25" s="26" t="str">
        <f t="shared" si="22"/>
        <v/>
      </c>
      <c r="N25" s="26" t="str">
        <f t="shared" si="3"/>
        <v/>
      </c>
      <c r="O25" s="26" t="str">
        <f t="shared" si="3"/>
        <v/>
      </c>
      <c r="P25" s="26" t="str">
        <f t="shared" si="3"/>
        <v/>
      </c>
      <c r="Q25" s="26" t="str">
        <f t="shared" si="3"/>
        <v/>
      </c>
      <c r="R25" s="26" t="str">
        <f t="shared" si="3"/>
        <v/>
      </c>
      <c r="S25" s="26" t="str">
        <f t="shared" si="3"/>
        <v/>
      </c>
      <c r="T25" s="26" t="str">
        <f t="shared" si="3"/>
        <v/>
      </c>
      <c r="U25" s="47" t="str">
        <f t="shared" si="3"/>
        <v/>
      </c>
      <c r="V25" s="55" t="str">
        <f t="shared" si="4"/>
        <v/>
      </c>
      <c r="AE25" t="e">
        <f t="shared" si="5"/>
        <v>#N/A</v>
      </c>
      <c r="AF25" t="e">
        <f t="shared" si="6"/>
        <v>#N/A</v>
      </c>
      <c r="AG25" s="3" t="str">
        <f t="shared" si="7"/>
        <v/>
      </c>
      <c r="AH25" s="3" t="str">
        <f t="shared" si="8"/>
        <v/>
      </c>
      <c r="AI25" s="3" t="str">
        <f t="shared" si="9"/>
        <v/>
      </c>
      <c r="AJ25" s="3" t="str">
        <f t="shared" si="10"/>
        <v/>
      </c>
      <c r="AK25" s="3" t="str">
        <f t="shared" si="11"/>
        <v/>
      </c>
      <c r="AL25" s="3" t="str">
        <f t="shared" si="12"/>
        <v/>
      </c>
      <c r="AM25" s="3" t="str">
        <f t="shared" si="13"/>
        <v/>
      </c>
      <c r="AN25" s="3" t="str">
        <f t="shared" si="14"/>
        <v/>
      </c>
      <c r="AO25" s="3" t="str">
        <f t="shared" si="15"/>
        <v/>
      </c>
      <c r="AQ25" t="e">
        <f>VLOOKUP($I25,PSMListe,'PSM Liste'!P$4,FALSE)</f>
        <v>#N/A</v>
      </c>
      <c r="AR25" t="e">
        <f>VLOOKUP($I25,PSMListe,'PSM Liste'!Q$4,FALSE)</f>
        <v>#N/A</v>
      </c>
      <c r="AS25" t="e">
        <f>VLOOKUP($I25,PSMListe,'PSM Liste'!R$4,FALSE)</f>
        <v>#N/A</v>
      </c>
      <c r="AT25" t="e">
        <f>VLOOKUP($I25,PSMListe,'PSM Liste'!S$4,FALSE)</f>
        <v>#N/A</v>
      </c>
      <c r="AU25" t="e">
        <f>VLOOKUP($I25,PSMListe,'PSM Liste'!T$4,FALSE)</f>
        <v>#N/A</v>
      </c>
      <c r="AV25" t="e">
        <f>VLOOKUP($I25,PSMListe,'PSM Liste'!U$4,FALSE)</f>
        <v>#N/A</v>
      </c>
      <c r="AW25" t="e">
        <f>VLOOKUP($I25,PSMListe,'PSM Liste'!V$4,FALSE)</f>
        <v>#N/A</v>
      </c>
      <c r="AX25" t="e">
        <f>VLOOKUP($I25,PSMListe,'PSM Liste'!W$4,FALSE)</f>
        <v>#N/A</v>
      </c>
      <c r="AY25" t="e">
        <f>VLOOKUP($I25,PSMListe,'PSM Liste'!X$4,FALSE)</f>
        <v>#N/A</v>
      </c>
      <c r="AZ25" t="e">
        <f>VLOOKUP($I25,PSMListe,'PSM Liste'!Y$4,FALSE)</f>
        <v>#N/A</v>
      </c>
      <c r="BA25" t="e">
        <f t="shared" si="16"/>
        <v>#N/A</v>
      </c>
      <c r="BB25" t="e">
        <f t="shared" si="17"/>
        <v>#N/A</v>
      </c>
      <c r="BC25" t="e">
        <f t="shared" si="18"/>
        <v>#N/A</v>
      </c>
      <c r="BG25" s="78" t="str">
        <f t="shared" si="19"/>
        <v/>
      </c>
      <c r="BH25" s="18" t="str">
        <f t="shared" si="20"/>
        <v/>
      </c>
      <c r="BI25" s="18" t="str">
        <f t="shared" si="23"/>
        <v/>
      </c>
      <c r="BJ25" s="79" t="str">
        <f t="shared" si="21"/>
        <v/>
      </c>
    </row>
    <row r="26" spans="1:62" ht="23.45" customHeight="1" thickBot="1" x14ac:dyDescent="0.3">
      <c r="A26" s="159"/>
      <c r="B26" s="161"/>
      <c r="C26" s="133" t="str">
        <f t="shared" ref="C26" si="36">IF(B24="","",B24)</f>
        <v/>
      </c>
      <c r="D26" s="163"/>
      <c r="E26" s="72">
        <f t="shared" ref="E26" si="37">D24</f>
        <v>0</v>
      </c>
      <c r="F26" s="169" t="s">
        <v>72</v>
      </c>
      <c r="G26" s="170"/>
      <c r="H26" s="171"/>
      <c r="I26" s="95"/>
      <c r="J26" s="94" t="str">
        <f t="shared" si="1"/>
        <v/>
      </c>
      <c r="K26" s="14" t="e">
        <f t="shared" si="2"/>
        <v>#N/A</v>
      </c>
      <c r="L26" s="25" t="str">
        <f>IF(I26="","",VLOOKUP(I26,PSMListe,'PSM Liste'!$T$4,FALSE))</f>
        <v/>
      </c>
      <c r="M26" s="26" t="str">
        <f t="shared" si="22"/>
        <v/>
      </c>
      <c r="N26" s="26" t="str">
        <f t="shared" si="3"/>
        <v/>
      </c>
      <c r="O26" s="26" t="str">
        <f t="shared" si="3"/>
        <v/>
      </c>
      <c r="P26" s="26" t="str">
        <f t="shared" si="3"/>
        <v/>
      </c>
      <c r="Q26" s="26" t="str">
        <f t="shared" si="3"/>
        <v/>
      </c>
      <c r="R26" s="26" t="str">
        <f t="shared" si="3"/>
        <v/>
      </c>
      <c r="S26" s="26" t="str">
        <f t="shared" si="3"/>
        <v/>
      </c>
      <c r="T26" s="26" t="str">
        <f t="shared" si="3"/>
        <v/>
      </c>
      <c r="U26" s="47" t="str">
        <f t="shared" si="3"/>
        <v/>
      </c>
      <c r="V26" s="55" t="str">
        <f t="shared" si="4"/>
        <v/>
      </c>
      <c r="AE26" t="e">
        <f t="shared" si="5"/>
        <v>#N/A</v>
      </c>
      <c r="AF26" t="e">
        <f t="shared" si="6"/>
        <v>#N/A</v>
      </c>
      <c r="AG26" s="3" t="str">
        <f t="shared" si="7"/>
        <v/>
      </c>
      <c r="AH26" s="3" t="str">
        <f t="shared" si="8"/>
        <v/>
      </c>
      <c r="AI26" s="3" t="str">
        <f t="shared" si="9"/>
        <v/>
      </c>
      <c r="AJ26" s="3" t="str">
        <f t="shared" si="10"/>
        <v/>
      </c>
      <c r="AK26" s="3" t="str">
        <f t="shared" si="11"/>
        <v/>
      </c>
      <c r="AL26" s="3" t="str">
        <f t="shared" si="12"/>
        <v/>
      </c>
      <c r="AM26" s="3" t="str">
        <f t="shared" si="13"/>
        <v/>
      </c>
      <c r="AN26" s="3" t="str">
        <f t="shared" si="14"/>
        <v/>
      </c>
      <c r="AO26" s="3" t="str">
        <f t="shared" si="15"/>
        <v/>
      </c>
      <c r="AQ26" t="e">
        <f>VLOOKUP($I26,PSMListe,'PSM Liste'!P$4,FALSE)</f>
        <v>#N/A</v>
      </c>
      <c r="AR26" t="e">
        <f>VLOOKUP($I26,PSMListe,'PSM Liste'!Q$4,FALSE)</f>
        <v>#N/A</v>
      </c>
      <c r="AS26" t="e">
        <f>VLOOKUP($I26,PSMListe,'PSM Liste'!R$4,FALSE)</f>
        <v>#N/A</v>
      </c>
      <c r="AT26" t="e">
        <f>VLOOKUP($I26,PSMListe,'PSM Liste'!S$4,FALSE)</f>
        <v>#N/A</v>
      </c>
      <c r="AU26" t="e">
        <f>VLOOKUP($I26,PSMListe,'PSM Liste'!T$4,FALSE)</f>
        <v>#N/A</v>
      </c>
      <c r="AV26" t="e">
        <f>VLOOKUP($I26,PSMListe,'PSM Liste'!U$4,FALSE)</f>
        <v>#N/A</v>
      </c>
      <c r="AW26" t="e">
        <f>VLOOKUP($I26,PSMListe,'PSM Liste'!V$4,FALSE)</f>
        <v>#N/A</v>
      </c>
      <c r="AX26" t="e">
        <f>VLOOKUP($I26,PSMListe,'PSM Liste'!W$4,FALSE)</f>
        <v>#N/A</v>
      </c>
      <c r="AY26" t="e">
        <f>VLOOKUP($I26,PSMListe,'PSM Liste'!X$4,FALSE)</f>
        <v>#N/A</v>
      </c>
      <c r="AZ26" t="e">
        <f>VLOOKUP($I26,PSMListe,'PSM Liste'!Y$4,FALSE)</f>
        <v>#N/A</v>
      </c>
      <c r="BA26" t="e">
        <f t="shared" si="16"/>
        <v>#N/A</v>
      </c>
      <c r="BB26" t="e">
        <f t="shared" si="17"/>
        <v>#N/A</v>
      </c>
      <c r="BC26" t="e">
        <f t="shared" si="18"/>
        <v>#N/A</v>
      </c>
      <c r="BG26" s="78" t="str">
        <f t="shared" si="19"/>
        <v/>
      </c>
      <c r="BH26" s="18" t="str">
        <f t="shared" si="20"/>
        <v/>
      </c>
      <c r="BI26" s="18" t="str">
        <f t="shared" si="23"/>
        <v/>
      </c>
      <c r="BJ26" s="79" t="str">
        <f t="shared" si="21"/>
        <v/>
      </c>
    </row>
    <row r="27" spans="1:62" ht="23.45" customHeight="1" thickBot="1" x14ac:dyDescent="0.3">
      <c r="A27" s="160"/>
      <c r="B27" s="162"/>
      <c r="C27" s="133" t="str">
        <f t="shared" ref="C27" si="38">IF(B24="","",B24)</f>
        <v/>
      </c>
      <c r="D27" s="164"/>
      <c r="E27" s="7">
        <f t="shared" ref="E27" si="39">D24</f>
        <v>0</v>
      </c>
      <c r="F27" s="7" t="s">
        <v>41</v>
      </c>
      <c r="G27" s="7">
        <v>53</v>
      </c>
      <c r="H27" s="57">
        <v>55</v>
      </c>
      <c r="I27" s="96"/>
      <c r="J27" s="94" t="str">
        <f t="shared" si="1"/>
        <v/>
      </c>
      <c r="K27" s="14" t="e">
        <f t="shared" si="2"/>
        <v>#N/A</v>
      </c>
      <c r="L27" s="25" t="str">
        <f>IF(I27="","",VLOOKUP(I27,PSMListe,'PSM Liste'!$T$4,FALSE))</f>
        <v/>
      </c>
      <c r="M27" s="28" t="str">
        <f t="shared" si="22"/>
        <v/>
      </c>
      <c r="N27" s="28" t="str">
        <f t="shared" si="3"/>
        <v/>
      </c>
      <c r="O27" s="28" t="str">
        <f t="shared" si="3"/>
        <v/>
      </c>
      <c r="P27" s="28" t="str">
        <f t="shared" si="3"/>
        <v/>
      </c>
      <c r="Q27" s="28" t="str">
        <f t="shared" si="3"/>
        <v/>
      </c>
      <c r="R27" s="28" t="str">
        <f t="shared" si="3"/>
        <v/>
      </c>
      <c r="S27" s="28" t="str">
        <f t="shared" si="3"/>
        <v/>
      </c>
      <c r="T27" s="28" t="str">
        <f t="shared" si="3"/>
        <v/>
      </c>
      <c r="U27" s="48" t="str">
        <f t="shared" si="3"/>
        <v/>
      </c>
      <c r="V27" s="56" t="str">
        <f t="shared" si="4"/>
        <v/>
      </c>
      <c r="AE27" t="e">
        <f t="shared" si="5"/>
        <v>#N/A</v>
      </c>
      <c r="AF27" t="e">
        <f t="shared" si="6"/>
        <v>#N/A</v>
      </c>
      <c r="AG27" s="3" t="str">
        <f t="shared" si="7"/>
        <v/>
      </c>
      <c r="AH27" s="3" t="str">
        <f t="shared" si="8"/>
        <v/>
      </c>
      <c r="AI27" s="3" t="str">
        <f t="shared" si="9"/>
        <v/>
      </c>
      <c r="AJ27" s="3" t="str">
        <f t="shared" si="10"/>
        <v/>
      </c>
      <c r="AK27" s="3" t="str">
        <f t="shared" si="11"/>
        <v/>
      </c>
      <c r="AL27" s="3" t="str">
        <f t="shared" si="12"/>
        <v/>
      </c>
      <c r="AM27" s="3" t="str">
        <f t="shared" si="13"/>
        <v/>
      </c>
      <c r="AN27" s="3" t="str">
        <f t="shared" si="14"/>
        <v/>
      </c>
      <c r="AO27" s="3" t="str">
        <f t="shared" si="15"/>
        <v/>
      </c>
      <c r="AQ27" t="e">
        <f>VLOOKUP($I27,PSMListe,'PSM Liste'!P$4,FALSE)</f>
        <v>#N/A</v>
      </c>
      <c r="AR27" t="e">
        <f>VLOOKUP($I27,PSMListe,'PSM Liste'!Q$4,FALSE)</f>
        <v>#N/A</v>
      </c>
      <c r="AS27" t="e">
        <f>VLOOKUP($I27,PSMListe,'PSM Liste'!R$4,FALSE)</f>
        <v>#N/A</v>
      </c>
      <c r="AT27" t="e">
        <f>VLOOKUP($I27,PSMListe,'PSM Liste'!S$4,FALSE)</f>
        <v>#N/A</v>
      </c>
      <c r="AU27" t="e">
        <f>VLOOKUP($I27,PSMListe,'PSM Liste'!T$4,FALSE)</f>
        <v>#N/A</v>
      </c>
      <c r="AV27" t="e">
        <f>VLOOKUP($I27,PSMListe,'PSM Liste'!U$4,FALSE)</f>
        <v>#N/A</v>
      </c>
      <c r="AW27" t="e">
        <f>VLOOKUP($I27,PSMListe,'PSM Liste'!V$4,FALSE)</f>
        <v>#N/A</v>
      </c>
      <c r="AX27" t="e">
        <f>VLOOKUP($I27,PSMListe,'PSM Liste'!W$4,FALSE)</f>
        <v>#N/A</v>
      </c>
      <c r="AY27" t="e">
        <f>VLOOKUP($I27,PSMListe,'PSM Liste'!X$4,FALSE)</f>
        <v>#N/A</v>
      </c>
      <c r="AZ27" t="e">
        <f>VLOOKUP($I27,PSMListe,'PSM Liste'!Y$4,FALSE)</f>
        <v>#N/A</v>
      </c>
      <c r="BA27" t="e">
        <f t="shared" si="16"/>
        <v>#N/A</v>
      </c>
      <c r="BB27" t="e">
        <f t="shared" si="17"/>
        <v>#N/A</v>
      </c>
      <c r="BC27" t="e">
        <f t="shared" si="18"/>
        <v>#N/A</v>
      </c>
      <c r="BG27" s="78" t="str">
        <f t="shared" si="19"/>
        <v/>
      </c>
      <c r="BH27" s="18" t="str">
        <f t="shared" si="20"/>
        <v/>
      </c>
      <c r="BI27" s="18" t="str">
        <f t="shared" si="23"/>
        <v/>
      </c>
      <c r="BJ27" s="79" t="str">
        <f t="shared" si="21"/>
        <v/>
      </c>
    </row>
    <row r="28" spans="1:62" ht="23.45" customHeight="1" thickBot="1" x14ac:dyDescent="0.3">
      <c r="A28" s="166"/>
      <c r="B28" s="167"/>
      <c r="C28" s="134" t="str">
        <f t="shared" ref="C28" si="40">IF(B28="","",B28)</f>
        <v/>
      </c>
      <c r="D28" s="168"/>
      <c r="E28" s="73">
        <f t="shared" ref="E28" si="41">D28</f>
        <v>0</v>
      </c>
      <c r="F28" s="176" t="s">
        <v>51</v>
      </c>
      <c r="G28" s="177"/>
      <c r="H28" s="178"/>
      <c r="I28" s="93"/>
      <c r="J28" s="98" t="str">
        <f t="shared" si="1"/>
        <v/>
      </c>
      <c r="K28" s="12" t="e">
        <f t="shared" si="2"/>
        <v>#N/A</v>
      </c>
      <c r="L28" s="23" t="str">
        <f>IF(I28="","",VLOOKUP(I28,PSMListe,'PSM Liste'!$T$4,FALSE))</f>
        <v/>
      </c>
      <c r="M28" s="24" t="str">
        <f t="shared" si="22"/>
        <v/>
      </c>
      <c r="N28" s="24" t="str">
        <f t="shared" si="3"/>
        <v/>
      </c>
      <c r="O28" s="24" t="str">
        <f t="shared" si="3"/>
        <v/>
      </c>
      <c r="P28" s="24" t="str">
        <f t="shared" si="3"/>
        <v/>
      </c>
      <c r="Q28" s="24" t="str">
        <f t="shared" si="3"/>
        <v/>
      </c>
      <c r="R28" s="24" t="str">
        <f t="shared" si="3"/>
        <v/>
      </c>
      <c r="S28" s="24" t="str">
        <f t="shared" si="3"/>
        <v/>
      </c>
      <c r="T28" s="24" t="str">
        <f t="shared" si="3"/>
        <v/>
      </c>
      <c r="U28" s="46" t="str">
        <f t="shared" si="3"/>
        <v/>
      </c>
      <c r="V28" s="54" t="str">
        <f t="shared" si="4"/>
        <v/>
      </c>
      <c r="AE28" t="e">
        <f t="shared" si="5"/>
        <v>#N/A</v>
      </c>
      <c r="AF28" t="e">
        <f t="shared" si="6"/>
        <v>#N/A</v>
      </c>
      <c r="AG28" s="3" t="str">
        <f t="shared" si="7"/>
        <v/>
      </c>
      <c r="AH28" s="3" t="str">
        <f t="shared" si="8"/>
        <v/>
      </c>
      <c r="AI28" s="3" t="str">
        <f t="shared" si="9"/>
        <v/>
      </c>
      <c r="AJ28" s="3" t="str">
        <f t="shared" si="10"/>
        <v/>
      </c>
      <c r="AK28" s="3" t="str">
        <f t="shared" si="11"/>
        <v/>
      </c>
      <c r="AL28" s="3" t="str">
        <f t="shared" si="12"/>
        <v/>
      </c>
      <c r="AM28" s="3" t="str">
        <f t="shared" si="13"/>
        <v/>
      </c>
      <c r="AN28" s="3" t="str">
        <f t="shared" si="14"/>
        <v/>
      </c>
      <c r="AO28" s="3" t="str">
        <f t="shared" si="15"/>
        <v/>
      </c>
      <c r="AQ28" t="e">
        <f>VLOOKUP($I28,PSMListe,'PSM Liste'!P$4,FALSE)</f>
        <v>#N/A</v>
      </c>
      <c r="AR28" t="e">
        <f>VLOOKUP($I28,PSMListe,'PSM Liste'!Q$4,FALSE)</f>
        <v>#N/A</v>
      </c>
      <c r="AS28" t="e">
        <f>VLOOKUP($I28,PSMListe,'PSM Liste'!R$4,FALSE)</f>
        <v>#N/A</v>
      </c>
      <c r="AT28" t="e">
        <f>VLOOKUP($I28,PSMListe,'PSM Liste'!S$4,FALSE)</f>
        <v>#N/A</v>
      </c>
      <c r="AU28" t="e">
        <f>VLOOKUP($I28,PSMListe,'PSM Liste'!T$4,FALSE)</f>
        <v>#N/A</v>
      </c>
      <c r="AV28" t="e">
        <f>VLOOKUP($I28,PSMListe,'PSM Liste'!U$4,FALSE)</f>
        <v>#N/A</v>
      </c>
      <c r="AW28" t="e">
        <f>VLOOKUP($I28,PSMListe,'PSM Liste'!V$4,FALSE)</f>
        <v>#N/A</v>
      </c>
      <c r="AX28" t="e">
        <f>VLOOKUP($I28,PSMListe,'PSM Liste'!W$4,FALSE)</f>
        <v>#N/A</v>
      </c>
      <c r="AY28" t="e">
        <f>VLOOKUP($I28,PSMListe,'PSM Liste'!X$4,FALSE)</f>
        <v>#N/A</v>
      </c>
      <c r="AZ28" t="e">
        <f>VLOOKUP($I28,PSMListe,'PSM Liste'!Y$4,FALSE)</f>
        <v>#N/A</v>
      </c>
      <c r="BA28" t="e">
        <f t="shared" si="16"/>
        <v>#N/A</v>
      </c>
      <c r="BB28" t="e">
        <f t="shared" si="17"/>
        <v>#N/A</v>
      </c>
      <c r="BC28" t="e">
        <f t="shared" si="18"/>
        <v>#N/A</v>
      </c>
      <c r="BG28" s="78" t="str">
        <f t="shared" si="19"/>
        <v/>
      </c>
      <c r="BH28" s="18" t="str">
        <f t="shared" si="20"/>
        <v/>
      </c>
      <c r="BI28" s="18" t="str">
        <f t="shared" si="23"/>
        <v/>
      </c>
      <c r="BJ28" s="79" t="str">
        <f t="shared" si="21"/>
        <v/>
      </c>
    </row>
    <row r="29" spans="1:62" ht="23.45" customHeight="1" thickBot="1" x14ac:dyDescent="0.3">
      <c r="A29" s="159"/>
      <c r="B29" s="161"/>
      <c r="C29" s="133" t="str">
        <f t="shared" ref="C29" si="42">IF(B28="","",B28)</f>
        <v/>
      </c>
      <c r="D29" s="163"/>
      <c r="E29" s="72">
        <f t="shared" ref="E29" si="43">D28</f>
        <v>0</v>
      </c>
      <c r="F29" s="169"/>
      <c r="G29" s="170"/>
      <c r="H29" s="171"/>
      <c r="I29" s="95"/>
      <c r="J29" s="94" t="str">
        <f t="shared" si="1"/>
        <v/>
      </c>
      <c r="K29" s="14" t="e">
        <f t="shared" si="2"/>
        <v>#N/A</v>
      </c>
      <c r="L29" s="25" t="str">
        <f>IF(I29="","",VLOOKUP(I29,PSMListe,'PSM Liste'!$T$4,FALSE))</f>
        <v/>
      </c>
      <c r="M29" s="26" t="str">
        <f t="shared" si="22"/>
        <v/>
      </c>
      <c r="N29" s="26" t="str">
        <f t="shared" si="3"/>
        <v/>
      </c>
      <c r="O29" s="26" t="str">
        <f t="shared" si="3"/>
        <v/>
      </c>
      <c r="P29" s="26" t="str">
        <f t="shared" si="3"/>
        <v/>
      </c>
      <c r="Q29" s="26" t="str">
        <f t="shared" si="3"/>
        <v/>
      </c>
      <c r="R29" s="26" t="str">
        <f t="shared" si="3"/>
        <v/>
      </c>
      <c r="S29" s="26" t="str">
        <f t="shared" si="3"/>
        <v/>
      </c>
      <c r="T29" s="26" t="str">
        <f t="shared" si="3"/>
        <v/>
      </c>
      <c r="U29" s="47" t="str">
        <f t="shared" si="3"/>
        <v/>
      </c>
      <c r="V29" s="55" t="str">
        <f t="shared" si="4"/>
        <v/>
      </c>
      <c r="AE29" t="e">
        <f t="shared" si="5"/>
        <v>#N/A</v>
      </c>
      <c r="AF29" t="e">
        <f t="shared" si="6"/>
        <v>#N/A</v>
      </c>
      <c r="AG29" s="3" t="str">
        <f t="shared" si="7"/>
        <v/>
      </c>
      <c r="AH29" s="3" t="str">
        <f t="shared" si="8"/>
        <v/>
      </c>
      <c r="AI29" s="3" t="str">
        <f t="shared" si="9"/>
        <v/>
      </c>
      <c r="AJ29" s="3" t="str">
        <f t="shared" si="10"/>
        <v/>
      </c>
      <c r="AK29" s="3" t="str">
        <f t="shared" si="11"/>
        <v/>
      </c>
      <c r="AL29" s="3" t="str">
        <f t="shared" si="12"/>
        <v/>
      </c>
      <c r="AM29" s="3" t="str">
        <f t="shared" si="13"/>
        <v/>
      </c>
      <c r="AN29" s="3" t="str">
        <f t="shared" si="14"/>
        <v/>
      </c>
      <c r="AO29" s="3" t="str">
        <f t="shared" si="15"/>
        <v/>
      </c>
      <c r="AQ29" t="e">
        <f>VLOOKUP($I29,PSMListe,'PSM Liste'!P$4,FALSE)</f>
        <v>#N/A</v>
      </c>
      <c r="AR29" t="e">
        <f>VLOOKUP($I29,PSMListe,'PSM Liste'!Q$4,FALSE)</f>
        <v>#N/A</v>
      </c>
      <c r="AS29" t="e">
        <f>VLOOKUP($I29,PSMListe,'PSM Liste'!R$4,FALSE)</f>
        <v>#N/A</v>
      </c>
      <c r="AT29" t="e">
        <f>VLOOKUP($I29,PSMListe,'PSM Liste'!S$4,FALSE)</f>
        <v>#N/A</v>
      </c>
      <c r="AU29" t="e">
        <f>VLOOKUP($I29,PSMListe,'PSM Liste'!T$4,FALSE)</f>
        <v>#N/A</v>
      </c>
      <c r="AV29" t="e">
        <f>VLOOKUP($I29,PSMListe,'PSM Liste'!U$4,FALSE)</f>
        <v>#N/A</v>
      </c>
      <c r="AW29" t="e">
        <f>VLOOKUP($I29,PSMListe,'PSM Liste'!V$4,FALSE)</f>
        <v>#N/A</v>
      </c>
      <c r="AX29" t="e">
        <f>VLOOKUP($I29,PSMListe,'PSM Liste'!W$4,FALSE)</f>
        <v>#N/A</v>
      </c>
      <c r="AY29" t="e">
        <f>VLOOKUP($I29,PSMListe,'PSM Liste'!X$4,FALSE)</f>
        <v>#N/A</v>
      </c>
      <c r="AZ29" t="e">
        <f>VLOOKUP($I29,PSMListe,'PSM Liste'!Y$4,FALSE)</f>
        <v>#N/A</v>
      </c>
      <c r="BA29" t="e">
        <f t="shared" si="16"/>
        <v>#N/A</v>
      </c>
      <c r="BB29" t="e">
        <f t="shared" si="17"/>
        <v>#N/A</v>
      </c>
      <c r="BC29" t="e">
        <f t="shared" si="18"/>
        <v>#N/A</v>
      </c>
      <c r="BG29" s="78" t="str">
        <f t="shared" si="19"/>
        <v/>
      </c>
      <c r="BH29" s="18" t="str">
        <f t="shared" si="20"/>
        <v/>
      </c>
      <c r="BI29" s="18" t="str">
        <f t="shared" si="23"/>
        <v/>
      </c>
      <c r="BJ29" s="79" t="str">
        <f t="shared" si="21"/>
        <v/>
      </c>
    </row>
    <row r="30" spans="1:62" ht="23.45" customHeight="1" thickBot="1" x14ac:dyDescent="0.3">
      <c r="A30" s="159"/>
      <c r="B30" s="161"/>
      <c r="C30" s="133" t="str">
        <f t="shared" ref="C30" si="44">IF(B28="","",B28)</f>
        <v/>
      </c>
      <c r="D30" s="163"/>
      <c r="E30" s="72">
        <f t="shared" ref="E30" si="45">D28</f>
        <v>0</v>
      </c>
      <c r="F30" s="169"/>
      <c r="G30" s="170"/>
      <c r="H30" s="171"/>
      <c r="I30" s="95"/>
      <c r="J30" s="94" t="str">
        <f t="shared" si="1"/>
        <v/>
      </c>
      <c r="K30" s="14" t="e">
        <f t="shared" si="2"/>
        <v>#N/A</v>
      </c>
      <c r="L30" s="25" t="str">
        <f>IF(I30="","",VLOOKUP(I30,PSMListe,'PSM Liste'!$T$4,FALSE))</f>
        <v/>
      </c>
      <c r="M30" s="26" t="str">
        <f t="shared" si="22"/>
        <v/>
      </c>
      <c r="N30" s="26" t="str">
        <f t="shared" si="3"/>
        <v/>
      </c>
      <c r="O30" s="26" t="str">
        <f t="shared" si="3"/>
        <v/>
      </c>
      <c r="P30" s="26" t="str">
        <f t="shared" si="3"/>
        <v/>
      </c>
      <c r="Q30" s="26" t="str">
        <f t="shared" si="3"/>
        <v/>
      </c>
      <c r="R30" s="26" t="str">
        <f t="shared" si="3"/>
        <v/>
      </c>
      <c r="S30" s="26" t="str">
        <f t="shared" si="3"/>
        <v/>
      </c>
      <c r="T30" s="26" t="str">
        <f t="shared" si="3"/>
        <v/>
      </c>
      <c r="U30" s="47" t="str">
        <f t="shared" si="3"/>
        <v/>
      </c>
      <c r="V30" s="55" t="str">
        <f t="shared" si="4"/>
        <v/>
      </c>
      <c r="AE30" t="e">
        <f t="shared" si="5"/>
        <v>#N/A</v>
      </c>
      <c r="AF30" t="e">
        <f t="shared" si="6"/>
        <v>#N/A</v>
      </c>
      <c r="AG30" s="3" t="str">
        <f t="shared" si="7"/>
        <v/>
      </c>
      <c r="AH30" s="3" t="str">
        <f t="shared" si="8"/>
        <v/>
      </c>
      <c r="AI30" s="3" t="str">
        <f t="shared" si="9"/>
        <v/>
      </c>
      <c r="AJ30" s="3" t="str">
        <f t="shared" si="10"/>
        <v/>
      </c>
      <c r="AK30" s="3" t="str">
        <f t="shared" si="11"/>
        <v/>
      </c>
      <c r="AL30" s="3" t="str">
        <f t="shared" si="12"/>
        <v/>
      </c>
      <c r="AM30" s="3" t="str">
        <f t="shared" si="13"/>
        <v/>
      </c>
      <c r="AN30" s="3" t="str">
        <f t="shared" si="14"/>
        <v/>
      </c>
      <c r="AO30" s="3" t="str">
        <f t="shared" si="15"/>
        <v/>
      </c>
      <c r="AQ30" t="e">
        <f>VLOOKUP($I30,PSMListe,'PSM Liste'!P$4,FALSE)</f>
        <v>#N/A</v>
      </c>
      <c r="AR30" t="e">
        <f>VLOOKUP($I30,PSMListe,'PSM Liste'!Q$4,FALSE)</f>
        <v>#N/A</v>
      </c>
      <c r="AS30" t="e">
        <f>VLOOKUP($I30,PSMListe,'PSM Liste'!R$4,FALSE)</f>
        <v>#N/A</v>
      </c>
      <c r="AT30" t="e">
        <f>VLOOKUP($I30,PSMListe,'PSM Liste'!S$4,FALSE)</f>
        <v>#N/A</v>
      </c>
      <c r="AU30" t="e">
        <f>VLOOKUP($I30,PSMListe,'PSM Liste'!T$4,FALSE)</f>
        <v>#N/A</v>
      </c>
      <c r="AV30" t="e">
        <f>VLOOKUP($I30,PSMListe,'PSM Liste'!U$4,FALSE)</f>
        <v>#N/A</v>
      </c>
      <c r="AW30" t="e">
        <f>VLOOKUP($I30,PSMListe,'PSM Liste'!V$4,FALSE)</f>
        <v>#N/A</v>
      </c>
      <c r="AX30" t="e">
        <f>VLOOKUP($I30,PSMListe,'PSM Liste'!W$4,FALSE)</f>
        <v>#N/A</v>
      </c>
      <c r="AY30" t="e">
        <f>VLOOKUP($I30,PSMListe,'PSM Liste'!X$4,FALSE)</f>
        <v>#N/A</v>
      </c>
      <c r="AZ30" t="e">
        <f>VLOOKUP($I30,PSMListe,'PSM Liste'!Y$4,FALSE)</f>
        <v>#N/A</v>
      </c>
      <c r="BA30" t="e">
        <f t="shared" si="16"/>
        <v>#N/A</v>
      </c>
      <c r="BB30" t="e">
        <f t="shared" si="17"/>
        <v>#N/A</v>
      </c>
      <c r="BC30" t="e">
        <f t="shared" si="18"/>
        <v>#N/A</v>
      </c>
      <c r="BG30" s="78" t="str">
        <f t="shared" si="19"/>
        <v/>
      </c>
      <c r="BH30" s="18" t="str">
        <f t="shared" si="20"/>
        <v/>
      </c>
      <c r="BI30" s="18" t="str">
        <f t="shared" si="23"/>
        <v/>
      </c>
      <c r="BJ30" s="79" t="str">
        <f t="shared" si="21"/>
        <v/>
      </c>
    </row>
    <row r="31" spans="1:62" ht="23.45" customHeight="1" thickBot="1" x14ac:dyDescent="0.3">
      <c r="A31" s="160"/>
      <c r="B31" s="162"/>
      <c r="C31" s="133" t="str">
        <f t="shared" ref="C31" si="46">IF(B28="","",B28)</f>
        <v/>
      </c>
      <c r="D31" s="164"/>
      <c r="E31" s="7">
        <f t="shared" ref="E31" si="47">D28</f>
        <v>0</v>
      </c>
      <c r="F31" s="7" t="s">
        <v>41</v>
      </c>
      <c r="G31" s="7">
        <v>57</v>
      </c>
      <c r="H31" s="57">
        <v>60</v>
      </c>
      <c r="I31" s="96"/>
      <c r="J31" s="97" t="str">
        <f t="shared" si="1"/>
        <v/>
      </c>
      <c r="K31" s="16" t="e">
        <f t="shared" si="2"/>
        <v>#N/A</v>
      </c>
      <c r="L31" s="29" t="str">
        <f>IF(I31="","",VLOOKUP(I31,PSMListe,'PSM Liste'!$T$4,FALSE))</f>
        <v/>
      </c>
      <c r="M31" s="30" t="str">
        <f t="shared" si="22"/>
        <v/>
      </c>
      <c r="N31" s="30" t="str">
        <f t="shared" si="3"/>
        <v/>
      </c>
      <c r="O31" s="30" t="str">
        <f t="shared" si="3"/>
        <v/>
      </c>
      <c r="P31" s="30" t="str">
        <f t="shared" si="3"/>
        <v/>
      </c>
      <c r="Q31" s="30" t="str">
        <f t="shared" si="3"/>
        <v/>
      </c>
      <c r="R31" s="30" t="str">
        <f t="shared" si="3"/>
        <v/>
      </c>
      <c r="S31" s="30" t="str">
        <f t="shared" si="3"/>
        <v/>
      </c>
      <c r="T31" s="30" t="str">
        <f t="shared" si="3"/>
        <v/>
      </c>
      <c r="U31" s="49" t="str">
        <f t="shared" si="3"/>
        <v/>
      </c>
      <c r="V31" s="56" t="str">
        <f t="shared" si="4"/>
        <v/>
      </c>
      <c r="AE31" t="e">
        <f t="shared" si="5"/>
        <v>#N/A</v>
      </c>
      <c r="AF31" t="e">
        <f t="shared" si="6"/>
        <v>#N/A</v>
      </c>
      <c r="AG31" s="3" t="str">
        <f t="shared" si="7"/>
        <v/>
      </c>
      <c r="AH31" s="3" t="str">
        <f t="shared" si="8"/>
        <v/>
      </c>
      <c r="AI31" s="3" t="str">
        <f t="shared" si="9"/>
        <v/>
      </c>
      <c r="AJ31" s="3" t="str">
        <f t="shared" si="10"/>
        <v/>
      </c>
      <c r="AK31" s="3" t="str">
        <f t="shared" si="11"/>
        <v/>
      </c>
      <c r="AL31" s="3" t="str">
        <f t="shared" si="12"/>
        <v/>
      </c>
      <c r="AM31" s="3" t="str">
        <f t="shared" si="13"/>
        <v/>
      </c>
      <c r="AN31" s="3" t="str">
        <f t="shared" si="14"/>
        <v/>
      </c>
      <c r="AO31" s="3" t="str">
        <f t="shared" si="15"/>
        <v/>
      </c>
      <c r="AQ31" t="e">
        <f>VLOOKUP($I31,PSMListe,'PSM Liste'!P$4,FALSE)</f>
        <v>#N/A</v>
      </c>
      <c r="AR31" t="e">
        <f>VLOOKUP($I31,PSMListe,'PSM Liste'!Q$4,FALSE)</f>
        <v>#N/A</v>
      </c>
      <c r="AS31" t="e">
        <f>VLOOKUP($I31,PSMListe,'PSM Liste'!R$4,FALSE)</f>
        <v>#N/A</v>
      </c>
      <c r="AT31" t="e">
        <f>VLOOKUP($I31,PSMListe,'PSM Liste'!S$4,FALSE)</f>
        <v>#N/A</v>
      </c>
      <c r="AU31" t="e">
        <f>VLOOKUP($I31,PSMListe,'PSM Liste'!T$4,FALSE)</f>
        <v>#N/A</v>
      </c>
      <c r="AV31" t="e">
        <f>VLOOKUP($I31,PSMListe,'PSM Liste'!U$4,FALSE)</f>
        <v>#N/A</v>
      </c>
      <c r="AW31" t="e">
        <f>VLOOKUP($I31,PSMListe,'PSM Liste'!V$4,FALSE)</f>
        <v>#N/A</v>
      </c>
      <c r="AX31" t="e">
        <f>VLOOKUP($I31,PSMListe,'PSM Liste'!W$4,FALSE)</f>
        <v>#N/A</v>
      </c>
      <c r="AY31" t="e">
        <f>VLOOKUP($I31,PSMListe,'PSM Liste'!X$4,FALSE)</f>
        <v>#N/A</v>
      </c>
      <c r="AZ31" t="e">
        <f>VLOOKUP($I31,PSMListe,'PSM Liste'!Y$4,FALSE)</f>
        <v>#N/A</v>
      </c>
      <c r="BA31" t="e">
        <f t="shared" si="16"/>
        <v>#N/A</v>
      </c>
      <c r="BB31" t="e">
        <f t="shared" si="17"/>
        <v>#N/A</v>
      </c>
      <c r="BC31" t="e">
        <f t="shared" si="18"/>
        <v>#N/A</v>
      </c>
      <c r="BG31" s="78" t="str">
        <f t="shared" si="19"/>
        <v/>
      </c>
      <c r="BH31" s="18" t="str">
        <f t="shared" si="20"/>
        <v/>
      </c>
      <c r="BI31" s="18" t="str">
        <f t="shared" si="23"/>
        <v/>
      </c>
      <c r="BJ31" s="79" t="str">
        <f t="shared" si="21"/>
        <v/>
      </c>
    </row>
    <row r="32" spans="1:62" ht="23.45" customHeight="1" thickBot="1" x14ac:dyDescent="0.3">
      <c r="A32" s="166"/>
      <c r="B32" s="167"/>
      <c r="C32" s="134" t="str">
        <f t="shared" ref="C32" si="48">IF(B32="","",B32)</f>
        <v/>
      </c>
      <c r="D32" s="168"/>
      <c r="E32" s="73">
        <f t="shared" ref="E32" si="49">D32</f>
        <v>0</v>
      </c>
      <c r="F32" s="176" t="s">
        <v>52</v>
      </c>
      <c r="G32" s="177"/>
      <c r="H32" s="178"/>
      <c r="I32" s="93"/>
      <c r="J32" s="98" t="str">
        <f t="shared" si="1"/>
        <v/>
      </c>
      <c r="K32" s="12" t="e">
        <f t="shared" si="2"/>
        <v>#N/A</v>
      </c>
      <c r="L32" s="11" t="str">
        <f>IF(I32="","",VLOOKUP(I32,PSMListe,'PSM Liste'!$T$4,FALSE))</f>
        <v/>
      </c>
      <c r="M32" s="31" t="str">
        <f t="shared" si="22"/>
        <v/>
      </c>
      <c r="N32" s="31" t="str">
        <f t="shared" si="22"/>
        <v/>
      </c>
      <c r="O32" s="31" t="str">
        <f t="shared" si="22"/>
        <v/>
      </c>
      <c r="P32" s="31" t="str">
        <f t="shared" si="22"/>
        <v/>
      </c>
      <c r="Q32" s="31" t="str">
        <f t="shared" si="22"/>
        <v/>
      </c>
      <c r="R32" s="31" t="str">
        <f t="shared" si="22"/>
        <v/>
      </c>
      <c r="S32" s="31" t="str">
        <f t="shared" si="22"/>
        <v/>
      </c>
      <c r="T32" s="31" t="str">
        <f t="shared" si="22"/>
        <v/>
      </c>
      <c r="U32" s="50" t="str">
        <f t="shared" si="22"/>
        <v/>
      </c>
      <c r="V32" s="54" t="str">
        <f t="shared" si="4"/>
        <v/>
      </c>
      <c r="AE32" t="e">
        <f t="shared" si="5"/>
        <v>#N/A</v>
      </c>
      <c r="AF32" t="e">
        <f t="shared" si="6"/>
        <v>#N/A</v>
      </c>
      <c r="AG32" s="3" t="str">
        <f t="shared" si="7"/>
        <v/>
      </c>
      <c r="AH32" s="3" t="str">
        <f t="shared" si="8"/>
        <v/>
      </c>
      <c r="AI32" s="3" t="str">
        <f t="shared" si="9"/>
        <v/>
      </c>
      <c r="AJ32" s="3" t="str">
        <f t="shared" si="10"/>
        <v/>
      </c>
      <c r="AK32" s="3" t="str">
        <f t="shared" si="11"/>
        <v/>
      </c>
      <c r="AL32" s="3" t="str">
        <f t="shared" si="12"/>
        <v/>
      </c>
      <c r="AM32" s="3" t="str">
        <f t="shared" si="13"/>
        <v/>
      </c>
      <c r="AN32" s="3" t="str">
        <f t="shared" si="14"/>
        <v/>
      </c>
      <c r="AO32" s="3" t="str">
        <f t="shared" si="15"/>
        <v/>
      </c>
      <c r="AQ32" t="e">
        <f>VLOOKUP($I32,PSMListe,'PSM Liste'!P$4,FALSE)</f>
        <v>#N/A</v>
      </c>
      <c r="AR32" t="e">
        <f>VLOOKUP($I32,PSMListe,'PSM Liste'!Q$4,FALSE)</f>
        <v>#N/A</v>
      </c>
      <c r="AS32" t="e">
        <f>VLOOKUP($I32,PSMListe,'PSM Liste'!R$4,FALSE)</f>
        <v>#N/A</v>
      </c>
      <c r="AT32" t="e">
        <f>VLOOKUP($I32,PSMListe,'PSM Liste'!S$4,FALSE)</f>
        <v>#N/A</v>
      </c>
      <c r="AU32" t="e">
        <f>VLOOKUP($I32,PSMListe,'PSM Liste'!T$4,FALSE)</f>
        <v>#N/A</v>
      </c>
      <c r="AV32" t="e">
        <f>VLOOKUP($I32,PSMListe,'PSM Liste'!U$4,FALSE)</f>
        <v>#N/A</v>
      </c>
      <c r="AW32" t="e">
        <f>VLOOKUP($I32,PSMListe,'PSM Liste'!V$4,FALSE)</f>
        <v>#N/A</v>
      </c>
      <c r="AX32" t="e">
        <f>VLOOKUP($I32,PSMListe,'PSM Liste'!W$4,FALSE)</f>
        <v>#N/A</v>
      </c>
      <c r="AY32" t="e">
        <f>VLOOKUP($I32,PSMListe,'PSM Liste'!X$4,FALSE)</f>
        <v>#N/A</v>
      </c>
      <c r="AZ32" t="e">
        <f>VLOOKUP($I32,PSMListe,'PSM Liste'!Y$4,FALSE)</f>
        <v>#N/A</v>
      </c>
      <c r="BA32" t="e">
        <f t="shared" si="16"/>
        <v>#N/A</v>
      </c>
      <c r="BB32" t="e">
        <f t="shared" si="17"/>
        <v>#N/A</v>
      </c>
      <c r="BC32" t="e">
        <f t="shared" si="18"/>
        <v>#N/A</v>
      </c>
      <c r="BG32" s="78" t="str">
        <f t="shared" si="19"/>
        <v/>
      </c>
      <c r="BH32" s="18" t="str">
        <f t="shared" si="20"/>
        <v/>
      </c>
      <c r="BI32" s="18" t="str">
        <f t="shared" si="23"/>
        <v/>
      </c>
      <c r="BJ32" s="79" t="str">
        <f t="shared" si="21"/>
        <v/>
      </c>
    </row>
    <row r="33" spans="1:62" ht="23.45" customHeight="1" thickBot="1" x14ac:dyDescent="0.3">
      <c r="A33" s="159"/>
      <c r="B33" s="161"/>
      <c r="C33" s="133" t="str">
        <f t="shared" ref="C33" si="50">IF(B32="","",B32)</f>
        <v/>
      </c>
      <c r="D33" s="163"/>
      <c r="E33" s="72">
        <f t="shared" ref="E33" si="51">D32</f>
        <v>0</v>
      </c>
      <c r="F33" s="169"/>
      <c r="G33" s="170"/>
      <c r="H33" s="171"/>
      <c r="I33" s="95"/>
      <c r="J33" s="94" t="str">
        <f t="shared" si="1"/>
        <v/>
      </c>
      <c r="K33" s="14" t="e">
        <f t="shared" si="2"/>
        <v>#N/A</v>
      </c>
      <c r="L33" s="13" t="str">
        <f>IF(I33="","",VLOOKUP(I33,PSMListe,'PSM Liste'!$T$4,FALSE))</f>
        <v/>
      </c>
      <c r="M33" s="32" t="str">
        <f t="shared" si="22"/>
        <v/>
      </c>
      <c r="N33" s="32" t="str">
        <f t="shared" si="22"/>
        <v/>
      </c>
      <c r="O33" s="32" t="str">
        <f t="shared" si="22"/>
        <v/>
      </c>
      <c r="P33" s="32" t="str">
        <f t="shared" si="22"/>
        <v/>
      </c>
      <c r="Q33" s="32" t="str">
        <f t="shared" si="22"/>
        <v/>
      </c>
      <c r="R33" s="32" t="str">
        <f t="shared" si="22"/>
        <v/>
      </c>
      <c r="S33" s="32" t="str">
        <f t="shared" si="22"/>
        <v/>
      </c>
      <c r="T33" s="32" t="str">
        <f t="shared" si="22"/>
        <v/>
      </c>
      <c r="U33" s="51" t="str">
        <f t="shared" si="22"/>
        <v/>
      </c>
      <c r="V33" s="55" t="str">
        <f t="shared" si="4"/>
        <v/>
      </c>
      <c r="AE33" t="e">
        <f t="shared" si="5"/>
        <v>#N/A</v>
      </c>
      <c r="AF33" t="e">
        <f t="shared" si="6"/>
        <v>#N/A</v>
      </c>
      <c r="AG33" s="3" t="str">
        <f t="shared" si="7"/>
        <v/>
      </c>
      <c r="AH33" s="3" t="str">
        <f t="shared" si="8"/>
        <v/>
      </c>
      <c r="AI33" s="3" t="str">
        <f t="shared" si="9"/>
        <v/>
      </c>
      <c r="AJ33" s="3" t="str">
        <f t="shared" si="10"/>
        <v/>
      </c>
      <c r="AK33" s="3" t="str">
        <f t="shared" si="11"/>
        <v/>
      </c>
      <c r="AL33" s="3" t="str">
        <f t="shared" si="12"/>
        <v/>
      </c>
      <c r="AM33" s="3" t="str">
        <f t="shared" si="13"/>
        <v/>
      </c>
      <c r="AN33" s="3" t="str">
        <f t="shared" si="14"/>
        <v/>
      </c>
      <c r="AO33" s="3" t="str">
        <f t="shared" si="15"/>
        <v/>
      </c>
      <c r="AQ33" t="e">
        <f>VLOOKUP($I33,PSMListe,'PSM Liste'!P$4,FALSE)</f>
        <v>#N/A</v>
      </c>
      <c r="AR33" t="e">
        <f>VLOOKUP($I33,PSMListe,'PSM Liste'!Q$4,FALSE)</f>
        <v>#N/A</v>
      </c>
      <c r="AS33" t="e">
        <f>VLOOKUP($I33,PSMListe,'PSM Liste'!R$4,FALSE)</f>
        <v>#N/A</v>
      </c>
      <c r="AT33" t="e">
        <f>VLOOKUP($I33,PSMListe,'PSM Liste'!S$4,FALSE)</f>
        <v>#N/A</v>
      </c>
      <c r="AU33" t="e">
        <f>VLOOKUP($I33,PSMListe,'PSM Liste'!T$4,FALSE)</f>
        <v>#N/A</v>
      </c>
      <c r="AV33" t="e">
        <f>VLOOKUP($I33,PSMListe,'PSM Liste'!U$4,FALSE)</f>
        <v>#N/A</v>
      </c>
      <c r="AW33" t="e">
        <f>VLOOKUP($I33,PSMListe,'PSM Liste'!V$4,FALSE)</f>
        <v>#N/A</v>
      </c>
      <c r="AX33" t="e">
        <f>VLOOKUP($I33,PSMListe,'PSM Liste'!W$4,FALSE)</f>
        <v>#N/A</v>
      </c>
      <c r="AY33" t="e">
        <f>VLOOKUP($I33,PSMListe,'PSM Liste'!X$4,FALSE)</f>
        <v>#N/A</v>
      </c>
      <c r="AZ33" t="e">
        <f>VLOOKUP($I33,PSMListe,'PSM Liste'!Y$4,FALSE)</f>
        <v>#N/A</v>
      </c>
      <c r="BA33" t="e">
        <f t="shared" si="16"/>
        <v>#N/A</v>
      </c>
      <c r="BB33" t="e">
        <f t="shared" si="17"/>
        <v>#N/A</v>
      </c>
      <c r="BC33" t="e">
        <f t="shared" si="18"/>
        <v>#N/A</v>
      </c>
      <c r="BG33" s="78" t="str">
        <f t="shared" si="19"/>
        <v/>
      </c>
      <c r="BH33" s="18" t="str">
        <f t="shared" si="20"/>
        <v/>
      </c>
      <c r="BI33" s="18" t="str">
        <f t="shared" si="23"/>
        <v/>
      </c>
      <c r="BJ33" s="79" t="str">
        <f t="shared" si="21"/>
        <v/>
      </c>
    </row>
    <row r="34" spans="1:62" ht="23.45" customHeight="1" thickBot="1" x14ac:dyDescent="0.3">
      <c r="A34" s="159"/>
      <c r="B34" s="161"/>
      <c r="C34" s="133" t="str">
        <f t="shared" ref="C34" si="52">IF(B32="","",B32)</f>
        <v/>
      </c>
      <c r="D34" s="163"/>
      <c r="E34" s="72">
        <f t="shared" ref="E34" si="53">D32</f>
        <v>0</v>
      </c>
      <c r="F34" s="169"/>
      <c r="G34" s="170"/>
      <c r="H34" s="171"/>
      <c r="I34" s="95"/>
      <c r="J34" s="94" t="str">
        <f t="shared" si="1"/>
        <v/>
      </c>
      <c r="K34" s="14" t="e">
        <f t="shared" si="2"/>
        <v>#N/A</v>
      </c>
      <c r="L34" s="13" t="str">
        <f>IF(I34="","",VLOOKUP(I34,PSMListe,'PSM Liste'!$T$4,FALSE))</f>
        <v/>
      </c>
      <c r="M34" s="32" t="str">
        <f t="shared" si="22"/>
        <v/>
      </c>
      <c r="N34" s="32" t="str">
        <f t="shared" si="22"/>
        <v/>
      </c>
      <c r="O34" s="32" t="str">
        <f t="shared" si="22"/>
        <v/>
      </c>
      <c r="P34" s="32" t="str">
        <f t="shared" si="22"/>
        <v/>
      </c>
      <c r="Q34" s="32" t="str">
        <f t="shared" si="22"/>
        <v/>
      </c>
      <c r="R34" s="32" t="str">
        <f t="shared" si="22"/>
        <v/>
      </c>
      <c r="S34" s="32" t="str">
        <f t="shared" si="22"/>
        <v/>
      </c>
      <c r="T34" s="32" t="str">
        <f t="shared" si="22"/>
        <v/>
      </c>
      <c r="U34" s="51" t="str">
        <f t="shared" si="22"/>
        <v/>
      </c>
      <c r="V34" s="55" t="str">
        <f t="shared" si="4"/>
        <v/>
      </c>
      <c r="AE34" t="e">
        <f t="shared" si="5"/>
        <v>#N/A</v>
      </c>
      <c r="AF34" t="e">
        <f t="shared" si="6"/>
        <v>#N/A</v>
      </c>
      <c r="AG34" s="3" t="str">
        <f t="shared" si="7"/>
        <v/>
      </c>
      <c r="AH34" s="3" t="str">
        <f t="shared" si="8"/>
        <v/>
      </c>
      <c r="AI34" s="3" t="str">
        <f t="shared" si="9"/>
        <v/>
      </c>
      <c r="AJ34" s="3" t="str">
        <f t="shared" si="10"/>
        <v/>
      </c>
      <c r="AK34" s="3" t="str">
        <f t="shared" si="11"/>
        <v/>
      </c>
      <c r="AL34" s="3" t="str">
        <f t="shared" si="12"/>
        <v/>
      </c>
      <c r="AM34" s="3" t="str">
        <f t="shared" si="13"/>
        <v/>
      </c>
      <c r="AN34" s="3" t="str">
        <f t="shared" si="14"/>
        <v/>
      </c>
      <c r="AO34" s="3" t="str">
        <f t="shared" si="15"/>
        <v/>
      </c>
      <c r="AQ34" t="e">
        <f>VLOOKUP($I34,PSMListe,'PSM Liste'!P$4,FALSE)</f>
        <v>#N/A</v>
      </c>
      <c r="AR34" t="e">
        <f>VLOOKUP($I34,PSMListe,'PSM Liste'!Q$4,FALSE)</f>
        <v>#N/A</v>
      </c>
      <c r="AS34" t="e">
        <f>VLOOKUP($I34,PSMListe,'PSM Liste'!R$4,FALSE)</f>
        <v>#N/A</v>
      </c>
      <c r="AT34" t="e">
        <f>VLOOKUP($I34,PSMListe,'PSM Liste'!S$4,FALSE)</f>
        <v>#N/A</v>
      </c>
      <c r="AU34" t="e">
        <f>VLOOKUP($I34,PSMListe,'PSM Liste'!T$4,FALSE)</f>
        <v>#N/A</v>
      </c>
      <c r="AV34" t="e">
        <f>VLOOKUP($I34,PSMListe,'PSM Liste'!U$4,FALSE)</f>
        <v>#N/A</v>
      </c>
      <c r="AW34" t="e">
        <f>VLOOKUP($I34,PSMListe,'PSM Liste'!V$4,FALSE)</f>
        <v>#N/A</v>
      </c>
      <c r="AX34" t="e">
        <f>VLOOKUP($I34,PSMListe,'PSM Liste'!W$4,FALSE)</f>
        <v>#N/A</v>
      </c>
      <c r="AY34" t="e">
        <f>VLOOKUP($I34,PSMListe,'PSM Liste'!X$4,FALSE)</f>
        <v>#N/A</v>
      </c>
      <c r="AZ34" t="e">
        <f>VLOOKUP($I34,PSMListe,'PSM Liste'!Y$4,FALSE)</f>
        <v>#N/A</v>
      </c>
      <c r="BA34" t="e">
        <f t="shared" si="16"/>
        <v>#N/A</v>
      </c>
      <c r="BB34" t="e">
        <f t="shared" si="17"/>
        <v>#N/A</v>
      </c>
      <c r="BC34" t="e">
        <f t="shared" si="18"/>
        <v>#N/A</v>
      </c>
      <c r="BG34" s="78" t="str">
        <f t="shared" si="19"/>
        <v/>
      </c>
      <c r="BH34" s="18" t="str">
        <f t="shared" si="20"/>
        <v/>
      </c>
      <c r="BI34" s="18" t="str">
        <f t="shared" si="23"/>
        <v/>
      </c>
      <c r="BJ34" s="79" t="str">
        <f t="shared" si="21"/>
        <v/>
      </c>
    </row>
    <row r="35" spans="1:62" ht="23.45" customHeight="1" thickBot="1" x14ac:dyDescent="0.3">
      <c r="A35" s="160"/>
      <c r="B35" s="162"/>
      <c r="C35" s="133" t="str">
        <f t="shared" ref="C35" si="54">IF(B32="","",B32)</f>
        <v/>
      </c>
      <c r="D35" s="164"/>
      <c r="E35" s="7">
        <f t="shared" ref="E35" si="55">D32</f>
        <v>0</v>
      </c>
      <c r="F35" s="7" t="s">
        <v>41</v>
      </c>
      <c r="G35" s="7">
        <v>61</v>
      </c>
      <c r="H35" s="57">
        <v>71</v>
      </c>
      <c r="I35" s="96"/>
      <c r="J35" s="97" t="str">
        <f t="shared" si="1"/>
        <v/>
      </c>
      <c r="K35" s="16" t="e">
        <f t="shared" si="2"/>
        <v>#N/A</v>
      </c>
      <c r="L35" s="15" t="str">
        <f>IF(I35="","",VLOOKUP(I35,PSMListe,'PSM Liste'!$T$4,FALSE))</f>
        <v/>
      </c>
      <c r="M35" s="33" t="str">
        <f t="shared" si="22"/>
        <v/>
      </c>
      <c r="N35" s="33" t="str">
        <f t="shared" si="22"/>
        <v/>
      </c>
      <c r="O35" s="33" t="str">
        <f t="shared" si="22"/>
        <v/>
      </c>
      <c r="P35" s="33" t="str">
        <f t="shared" si="22"/>
        <v/>
      </c>
      <c r="Q35" s="33" t="str">
        <f t="shared" si="22"/>
        <v/>
      </c>
      <c r="R35" s="33" t="str">
        <f t="shared" si="22"/>
        <v/>
      </c>
      <c r="S35" s="33" t="str">
        <f t="shared" si="22"/>
        <v/>
      </c>
      <c r="T35" s="33" t="str">
        <f t="shared" si="22"/>
        <v/>
      </c>
      <c r="U35" s="52" t="str">
        <f t="shared" si="22"/>
        <v/>
      </c>
      <c r="V35" s="56" t="str">
        <f t="shared" si="4"/>
        <v/>
      </c>
      <c r="AE35" t="e">
        <f t="shared" si="5"/>
        <v>#N/A</v>
      </c>
      <c r="AF35" t="e">
        <f t="shared" si="6"/>
        <v>#N/A</v>
      </c>
      <c r="AG35" s="3" t="str">
        <f t="shared" si="7"/>
        <v/>
      </c>
      <c r="AH35" s="3" t="str">
        <f t="shared" si="8"/>
        <v/>
      </c>
      <c r="AI35" s="3" t="str">
        <f t="shared" si="9"/>
        <v/>
      </c>
      <c r="AJ35" s="3" t="str">
        <f t="shared" si="10"/>
        <v/>
      </c>
      <c r="AK35" s="3" t="str">
        <f t="shared" si="11"/>
        <v/>
      </c>
      <c r="AL35" s="3" t="str">
        <f t="shared" si="12"/>
        <v/>
      </c>
      <c r="AM35" s="3" t="str">
        <f t="shared" si="13"/>
        <v/>
      </c>
      <c r="AN35" s="3" t="str">
        <f t="shared" si="14"/>
        <v/>
      </c>
      <c r="AO35" s="3" t="str">
        <f t="shared" si="15"/>
        <v/>
      </c>
      <c r="AQ35" t="e">
        <f>VLOOKUP($I35,PSMListe,'PSM Liste'!P$4,FALSE)</f>
        <v>#N/A</v>
      </c>
      <c r="AR35" t="e">
        <f>VLOOKUP($I35,PSMListe,'PSM Liste'!Q$4,FALSE)</f>
        <v>#N/A</v>
      </c>
      <c r="AS35" t="e">
        <f>VLOOKUP($I35,PSMListe,'PSM Liste'!R$4,FALSE)</f>
        <v>#N/A</v>
      </c>
      <c r="AT35" t="e">
        <f>VLOOKUP($I35,PSMListe,'PSM Liste'!S$4,FALSE)</f>
        <v>#N/A</v>
      </c>
      <c r="AU35" t="e">
        <f>VLOOKUP($I35,PSMListe,'PSM Liste'!T$4,FALSE)</f>
        <v>#N/A</v>
      </c>
      <c r="AV35" t="e">
        <f>VLOOKUP($I35,PSMListe,'PSM Liste'!U$4,FALSE)</f>
        <v>#N/A</v>
      </c>
      <c r="AW35" t="e">
        <f>VLOOKUP($I35,PSMListe,'PSM Liste'!V$4,FALSE)</f>
        <v>#N/A</v>
      </c>
      <c r="AX35" t="e">
        <f>VLOOKUP($I35,PSMListe,'PSM Liste'!W$4,FALSE)</f>
        <v>#N/A</v>
      </c>
      <c r="AY35" t="e">
        <f>VLOOKUP($I35,PSMListe,'PSM Liste'!X$4,FALSE)</f>
        <v>#N/A</v>
      </c>
      <c r="AZ35" t="e">
        <f>VLOOKUP($I35,PSMListe,'PSM Liste'!Y$4,FALSE)</f>
        <v>#N/A</v>
      </c>
      <c r="BA35" t="e">
        <f t="shared" si="16"/>
        <v>#N/A</v>
      </c>
      <c r="BB35" t="e">
        <f t="shared" si="17"/>
        <v>#N/A</v>
      </c>
      <c r="BC35" t="e">
        <f t="shared" si="18"/>
        <v>#N/A</v>
      </c>
      <c r="BG35" s="78" t="str">
        <f t="shared" si="19"/>
        <v/>
      </c>
      <c r="BH35" s="18" t="str">
        <f t="shared" si="20"/>
        <v/>
      </c>
      <c r="BI35" s="18" t="str">
        <f t="shared" si="23"/>
        <v/>
      </c>
      <c r="BJ35" s="79" t="str">
        <f t="shared" si="21"/>
        <v/>
      </c>
    </row>
    <row r="36" spans="1:62" ht="23.45" customHeight="1" thickBot="1" x14ac:dyDescent="0.3">
      <c r="A36" s="166"/>
      <c r="B36" s="167"/>
      <c r="C36" s="134" t="str">
        <f t="shared" ref="C36" si="56">IF(B36="","",B36)</f>
        <v/>
      </c>
      <c r="D36" s="168"/>
      <c r="E36" s="73">
        <f t="shared" ref="E36" si="57">D36</f>
        <v>0</v>
      </c>
      <c r="F36" s="176" t="s">
        <v>53</v>
      </c>
      <c r="G36" s="177"/>
      <c r="H36" s="178"/>
      <c r="I36" s="93"/>
      <c r="J36" s="98" t="str">
        <f t="shared" si="1"/>
        <v/>
      </c>
      <c r="K36" s="12" t="e">
        <f t="shared" si="2"/>
        <v>#N/A</v>
      </c>
      <c r="L36" s="11" t="str">
        <f>IF(I36="","",VLOOKUP(I36,PSMListe,'PSM Liste'!$T$4,FALSE))</f>
        <v/>
      </c>
      <c r="M36" s="31" t="str">
        <f t="shared" si="22"/>
        <v/>
      </c>
      <c r="N36" s="31" t="str">
        <f t="shared" si="22"/>
        <v/>
      </c>
      <c r="O36" s="31" t="str">
        <f t="shared" si="22"/>
        <v/>
      </c>
      <c r="P36" s="31" t="str">
        <f t="shared" si="22"/>
        <v/>
      </c>
      <c r="Q36" s="31" t="str">
        <f t="shared" si="22"/>
        <v/>
      </c>
      <c r="R36" s="31" t="str">
        <f t="shared" si="22"/>
        <v/>
      </c>
      <c r="S36" s="31" t="str">
        <f t="shared" si="22"/>
        <v/>
      </c>
      <c r="T36" s="31" t="str">
        <f t="shared" si="22"/>
        <v/>
      </c>
      <c r="U36" s="50" t="str">
        <f t="shared" si="22"/>
        <v/>
      </c>
      <c r="V36" s="54" t="str">
        <f t="shared" si="4"/>
        <v/>
      </c>
      <c r="AE36" t="e">
        <f t="shared" si="5"/>
        <v>#N/A</v>
      </c>
      <c r="AF36" t="e">
        <f t="shared" si="6"/>
        <v>#N/A</v>
      </c>
      <c r="AG36" s="3" t="str">
        <f t="shared" si="7"/>
        <v/>
      </c>
      <c r="AH36" s="3" t="str">
        <f t="shared" si="8"/>
        <v/>
      </c>
      <c r="AI36" s="3" t="str">
        <f t="shared" si="9"/>
        <v/>
      </c>
      <c r="AJ36" s="3" t="str">
        <f t="shared" si="10"/>
        <v/>
      </c>
      <c r="AK36" s="3" t="str">
        <f t="shared" si="11"/>
        <v/>
      </c>
      <c r="AL36" s="3" t="str">
        <f t="shared" si="12"/>
        <v/>
      </c>
      <c r="AM36" s="3" t="str">
        <f t="shared" si="13"/>
        <v/>
      </c>
      <c r="AN36" s="3" t="str">
        <f t="shared" si="14"/>
        <v/>
      </c>
      <c r="AO36" s="3" t="str">
        <f t="shared" si="15"/>
        <v/>
      </c>
      <c r="AQ36" t="e">
        <f>VLOOKUP($I36,PSMListe,'PSM Liste'!P$4,FALSE)</f>
        <v>#N/A</v>
      </c>
      <c r="AR36" t="e">
        <f>VLOOKUP($I36,PSMListe,'PSM Liste'!Q$4,FALSE)</f>
        <v>#N/A</v>
      </c>
      <c r="AS36" t="e">
        <f>VLOOKUP($I36,PSMListe,'PSM Liste'!R$4,FALSE)</f>
        <v>#N/A</v>
      </c>
      <c r="AT36" t="e">
        <f>VLOOKUP($I36,PSMListe,'PSM Liste'!S$4,FALSE)</f>
        <v>#N/A</v>
      </c>
      <c r="AU36" t="e">
        <f>VLOOKUP($I36,PSMListe,'PSM Liste'!T$4,FALSE)</f>
        <v>#N/A</v>
      </c>
      <c r="AV36" t="e">
        <f>VLOOKUP($I36,PSMListe,'PSM Liste'!U$4,FALSE)</f>
        <v>#N/A</v>
      </c>
      <c r="AW36" t="e">
        <f>VLOOKUP($I36,PSMListe,'PSM Liste'!V$4,FALSE)</f>
        <v>#N/A</v>
      </c>
      <c r="AX36" t="e">
        <f>VLOOKUP($I36,PSMListe,'PSM Liste'!W$4,FALSE)</f>
        <v>#N/A</v>
      </c>
      <c r="AY36" t="e">
        <f>VLOOKUP($I36,PSMListe,'PSM Liste'!X$4,FALSE)</f>
        <v>#N/A</v>
      </c>
      <c r="AZ36" t="e">
        <f>VLOOKUP($I36,PSMListe,'PSM Liste'!Y$4,FALSE)</f>
        <v>#N/A</v>
      </c>
      <c r="BA36" t="e">
        <f t="shared" si="16"/>
        <v>#N/A</v>
      </c>
      <c r="BB36" t="e">
        <f t="shared" si="17"/>
        <v>#N/A</v>
      </c>
      <c r="BC36" t="e">
        <f t="shared" si="18"/>
        <v>#N/A</v>
      </c>
      <c r="BG36" s="78" t="str">
        <f t="shared" si="19"/>
        <v/>
      </c>
      <c r="BH36" s="18" t="str">
        <f t="shared" si="20"/>
        <v/>
      </c>
      <c r="BI36" s="18" t="str">
        <f t="shared" si="23"/>
        <v/>
      </c>
      <c r="BJ36" s="79" t="str">
        <f t="shared" si="21"/>
        <v/>
      </c>
    </row>
    <row r="37" spans="1:62" ht="23.45" customHeight="1" thickBot="1" x14ac:dyDescent="0.3">
      <c r="A37" s="159"/>
      <c r="B37" s="161"/>
      <c r="C37" s="133" t="str">
        <f t="shared" ref="C37" si="58">IF(B36="","",B36)</f>
        <v/>
      </c>
      <c r="D37" s="163"/>
      <c r="E37" s="72">
        <f t="shared" ref="E37" si="59">D36</f>
        <v>0</v>
      </c>
      <c r="F37" s="169"/>
      <c r="G37" s="170"/>
      <c r="H37" s="171"/>
      <c r="I37" s="95"/>
      <c r="J37" s="94" t="str">
        <f t="shared" si="1"/>
        <v/>
      </c>
      <c r="K37" s="14" t="e">
        <f t="shared" si="2"/>
        <v>#N/A</v>
      </c>
      <c r="L37" s="13" t="str">
        <f>IF(I37="","",VLOOKUP(I37,PSMListe,'PSM Liste'!$T$4,FALSE))</f>
        <v/>
      </c>
      <c r="M37" s="32" t="str">
        <f t="shared" si="22"/>
        <v/>
      </c>
      <c r="N37" s="32" t="str">
        <f t="shared" si="22"/>
        <v/>
      </c>
      <c r="O37" s="32" t="str">
        <f t="shared" si="22"/>
        <v/>
      </c>
      <c r="P37" s="32" t="str">
        <f t="shared" si="22"/>
        <v/>
      </c>
      <c r="Q37" s="32" t="str">
        <f t="shared" si="22"/>
        <v/>
      </c>
      <c r="R37" s="32" t="str">
        <f t="shared" si="22"/>
        <v/>
      </c>
      <c r="S37" s="32" t="str">
        <f t="shared" si="22"/>
        <v/>
      </c>
      <c r="T37" s="32" t="str">
        <f t="shared" si="22"/>
        <v/>
      </c>
      <c r="U37" s="51" t="str">
        <f t="shared" si="22"/>
        <v/>
      </c>
      <c r="V37" s="55" t="str">
        <f t="shared" si="4"/>
        <v/>
      </c>
      <c r="AE37" t="e">
        <f t="shared" si="5"/>
        <v>#N/A</v>
      </c>
      <c r="AF37" t="e">
        <f t="shared" si="6"/>
        <v>#N/A</v>
      </c>
      <c r="AG37" s="3" t="str">
        <f t="shared" si="7"/>
        <v/>
      </c>
      <c r="AH37" s="3" t="str">
        <f t="shared" si="8"/>
        <v/>
      </c>
      <c r="AI37" s="3" t="str">
        <f t="shared" si="9"/>
        <v/>
      </c>
      <c r="AJ37" s="3" t="str">
        <f t="shared" si="10"/>
        <v/>
      </c>
      <c r="AK37" s="3" t="str">
        <f t="shared" si="11"/>
        <v/>
      </c>
      <c r="AL37" s="3" t="str">
        <f t="shared" si="12"/>
        <v/>
      </c>
      <c r="AM37" s="3" t="str">
        <f t="shared" si="13"/>
        <v/>
      </c>
      <c r="AN37" s="3" t="str">
        <f t="shared" si="14"/>
        <v/>
      </c>
      <c r="AO37" s="3" t="str">
        <f t="shared" si="15"/>
        <v/>
      </c>
      <c r="AQ37" t="e">
        <f>VLOOKUP($I37,PSMListe,'PSM Liste'!P$4,FALSE)</f>
        <v>#N/A</v>
      </c>
      <c r="AR37" t="e">
        <f>VLOOKUP($I37,PSMListe,'PSM Liste'!Q$4,FALSE)</f>
        <v>#N/A</v>
      </c>
      <c r="AS37" t="e">
        <f>VLOOKUP($I37,PSMListe,'PSM Liste'!R$4,FALSE)</f>
        <v>#N/A</v>
      </c>
      <c r="AT37" t="e">
        <f>VLOOKUP($I37,PSMListe,'PSM Liste'!S$4,FALSE)</f>
        <v>#N/A</v>
      </c>
      <c r="AU37" t="e">
        <f>VLOOKUP($I37,PSMListe,'PSM Liste'!T$4,FALSE)</f>
        <v>#N/A</v>
      </c>
      <c r="AV37" t="e">
        <f>VLOOKUP($I37,PSMListe,'PSM Liste'!U$4,FALSE)</f>
        <v>#N/A</v>
      </c>
      <c r="AW37" t="e">
        <f>VLOOKUP($I37,PSMListe,'PSM Liste'!V$4,FALSE)</f>
        <v>#N/A</v>
      </c>
      <c r="AX37" t="e">
        <f>VLOOKUP($I37,PSMListe,'PSM Liste'!W$4,FALSE)</f>
        <v>#N/A</v>
      </c>
      <c r="AY37" t="e">
        <f>VLOOKUP($I37,PSMListe,'PSM Liste'!X$4,FALSE)</f>
        <v>#N/A</v>
      </c>
      <c r="AZ37" t="e">
        <f>VLOOKUP($I37,PSMListe,'PSM Liste'!Y$4,FALSE)</f>
        <v>#N/A</v>
      </c>
      <c r="BA37" t="e">
        <f t="shared" si="16"/>
        <v>#N/A</v>
      </c>
      <c r="BB37" t="e">
        <f t="shared" si="17"/>
        <v>#N/A</v>
      </c>
      <c r="BC37" t="e">
        <f t="shared" si="18"/>
        <v>#N/A</v>
      </c>
      <c r="BG37" s="78" t="str">
        <f t="shared" si="19"/>
        <v/>
      </c>
      <c r="BH37" s="18" t="str">
        <f t="shared" si="20"/>
        <v/>
      </c>
      <c r="BI37" s="18" t="str">
        <f t="shared" si="23"/>
        <v/>
      </c>
      <c r="BJ37" s="79" t="str">
        <f t="shared" si="21"/>
        <v/>
      </c>
    </row>
    <row r="38" spans="1:62" ht="23.45" customHeight="1" thickBot="1" x14ac:dyDescent="0.3">
      <c r="A38" s="159"/>
      <c r="B38" s="161"/>
      <c r="C38" s="133" t="str">
        <f t="shared" ref="C38" si="60">IF(B36="","",B36)</f>
        <v/>
      </c>
      <c r="D38" s="163"/>
      <c r="E38" s="72">
        <f t="shared" ref="E38" si="61">D36</f>
        <v>0</v>
      </c>
      <c r="F38" s="169" t="s">
        <v>54</v>
      </c>
      <c r="G38" s="170"/>
      <c r="H38" s="171"/>
      <c r="I38" s="95"/>
      <c r="J38" s="94" t="str">
        <f t="shared" si="1"/>
        <v/>
      </c>
      <c r="K38" s="14" t="e">
        <f t="shared" si="2"/>
        <v>#N/A</v>
      </c>
      <c r="L38" s="13" t="str">
        <f>IF(I38="","",VLOOKUP(I38,PSMListe,'PSM Liste'!$T$4,FALSE))</f>
        <v/>
      </c>
      <c r="M38" s="32" t="str">
        <f t="shared" si="22"/>
        <v/>
      </c>
      <c r="N38" s="32" t="str">
        <f t="shared" si="22"/>
        <v/>
      </c>
      <c r="O38" s="32" t="str">
        <f t="shared" si="22"/>
        <v/>
      </c>
      <c r="P38" s="32" t="str">
        <f t="shared" si="22"/>
        <v/>
      </c>
      <c r="Q38" s="32" t="str">
        <f t="shared" si="22"/>
        <v/>
      </c>
      <c r="R38" s="32" t="str">
        <f t="shared" si="22"/>
        <v/>
      </c>
      <c r="S38" s="32" t="str">
        <f t="shared" si="22"/>
        <v/>
      </c>
      <c r="T38" s="32" t="str">
        <f t="shared" si="22"/>
        <v/>
      </c>
      <c r="U38" s="51" t="str">
        <f t="shared" si="22"/>
        <v/>
      </c>
      <c r="V38" s="55" t="str">
        <f t="shared" si="4"/>
        <v/>
      </c>
      <c r="AE38" t="e">
        <f t="shared" si="5"/>
        <v>#N/A</v>
      </c>
      <c r="AF38" t="e">
        <f t="shared" si="6"/>
        <v>#N/A</v>
      </c>
      <c r="AG38" s="3" t="str">
        <f t="shared" si="7"/>
        <v/>
      </c>
      <c r="AH38" s="3" t="str">
        <f t="shared" si="8"/>
        <v/>
      </c>
      <c r="AI38" s="3" t="str">
        <f t="shared" si="9"/>
        <v/>
      </c>
      <c r="AJ38" s="3" t="str">
        <f t="shared" si="10"/>
        <v/>
      </c>
      <c r="AK38" s="3" t="str">
        <f t="shared" si="11"/>
        <v/>
      </c>
      <c r="AL38" s="3" t="str">
        <f t="shared" si="12"/>
        <v/>
      </c>
      <c r="AM38" s="3" t="str">
        <f t="shared" si="13"/>
        <v/>
      </c>
      <c r="AN38" s="3" t="str">
        <f t="shared" si="14"/>
        <v/>
      </c>
      <c r="AO38" s="3" t="str">
        <f t="shared" si="15"/>
        <v/>
      </c>
      <c r="AQ38" t="e">
        <f>VLOOKUP($I38,PSMListe,'PSM Liste'!P$4,FALSE)</f>
        <v>#N/A</v>
      </c>
      <c r="AR38" t="e">
        <f>VLOOKUP($I38,PSMListe,'PSM Liste'!Q$4,FALSE)</f>
        <v>#N/A</v>
      </c>
      <c r="AS38" t="e">
        <f>VLOOKUP($I38,PSMListe,'PSM Liste'!R$4,FALSE)</f>
        <v>#N/A</v>
      </c>
      <c r="AT38" t="e">
        <f>VLOOKUP($I38,PSMListe,'PSM Liste'!S$4,FALSE)</f>
        <v>#N/A</v>
      </c>
      <c r="AU38" t="e">
        <f>VLOOKUP($I38,PSMListe,'PSM Liste'!T$4,FALSE)</f>
        <v>#N/A</v>
      </c>
      <c r="AV38" t="e">
        <f>VLOOKUP($I38,PSMListe,'PSM Liste'!U$4,FALSE)</f>
        <v>#N/A</v>
      </c>
      <c r="AW38" t="e">
        <f>VLOOKUP($I38,PSMListe,'PSM Liste'!V$4,FALSE)</f>
        <v>#N/A</v>
      </c>
      <c r="AX38" t="e">
        <f>VLOOKUP($I38,PSMListe,'PSM Liste'!W$4,FALSE)</f>
        <v>#N/A</v>
      </c>
      <c r="AY38" t="e">
        <f>VLOOKUP($I38,PSMListe,'PSM Liste'!X$4,FALSE)</f>
        <v>#N/A</v>
      </c>
      <c r="AZ38" t="e">
        <f>VLOOKUP($I38,PSMListe,'PSM Liste'!Y$4,FALSE)</f>
        <v>#N/A</v>
      </c>
      <c r="BA38" t="e">
        <f t="shared" si="16"/>
        <v>#N/A</v>
      </c>
      <c r="BB38" t="e">
        <f t="shared" si="17"/>
        <v>#N/A</v>
      </c>
      <c r="BC38" t="e">
        <f t="shared" si="18"/>
        <v>#N/A</v>
      </c>
      <c r="BG38" s="78" t="str">
        <f t="shared" si="19"/>
        <v/>
      </c>
      <c r="BH38" s="18" t="str">
        <f t="shared" si="20"/>
        <v/>
      </c>
      <c r="BI38" s="18" t="str">
        <f t="shared" si="23"/>
        <v/>
      </c>
      <c r="BJ38" s="79" t="str">
        <f t="shared" si="21"/>
        <v/>
      </c>
    </row>
    <row r="39" spans="1:62" ht="23.45" customHeight="1" thickBot="1" x14ac:dyDescent="0.3">
      <c r="A39" s="160"/>
      <c r="B39" s="162"/>
      <c r="C39" s="133" t="str">
        <f t="shared" ref="C39" si="62">IF(B36="","",B36)</f>
        <v/>
      </c>
      <c r="D39" s="164"/>
      <c r="E39" s="7">
        <f t="shared" ref="E39" si="63">D36</f>
        <v>0</v>
      </c>
      <c r="F39" s="7" t="s">
        <v>41</v>
      </c>
      <c r="G39" s="7">
        <v>73</v>
      </c>
      <c r="H39" s="57">
        <v>75</v>
      </c>
      <c r="I39" s="96"/>
      <c r="J39" s="97" t="str">
        <f t="shared" si="1"/>
        <v/>
      </c>
      <c r="K39" s="16" t="e">
        <f t="shared" si="2"/>
        <v>#N/A</v>
      </c>
      <c r="L39" s="15" t="str">
        <f>IF(I39="","",VLOOKUP(I39,PSMListe,'PSM Liste'!$T$4,FALSE))</f>
        <v/>
      </c>
      <c r="M39" s="33" t="str">
        <f t="shared" si="22"/>
        <v/>
      </c>
      <c r="N39" s="33" t="str">
        <f t="shared" si="22"/>
        <v/>
      </c>
      <c r="O39" s="33" t="str">
        <f t="shared" si="22"/>
        <v/>
      </c>
      <c r="P39" s="33" t="str">
        <f t="shared" si="22"/>
        <v/>
      </c>
      <c r="Q39" s="33" t="str">
        <f t="shared" si="22"/>
        <v/>
      </c>
      <c r="R39" s="33" t="str">
        <f t="shared" si="22"/>
        <v/>
      </c>
      <c r="S39" s="33" t="str">
        <f t="shared" si="22"/>
        <v/>
      </c>
      <c r="T39" s="33" t="str">
        <f t="shared" si="22"/>
        <v/>
      </c>
      <c r="U39" s="52" t="str">
        <f t="shared" si="22"/>
        <v/>
      </c>
      <c r="V39" s="56" t="str">
        <f t="shared" si="4"/>
        <v/>
      </c>
      <c r="AE39" t="e">
        <f t="shared" si="5"/>
        <v>#N/A</v>
      </c>
      <c r="AF39" t="e">
        <f t="shared" si="6"/>
        <v>#N/A</v>
      </c>
      <c r="AG39" s="3" t="str">
        <f t="shared" si="7"/>
        <v/>
      </c>
      <c r="AH39" s="3" t="str">
        <f t="shared" si="8"/>
        <v/>
      </c>
      <c r="AI39" s="3" t="str">
        <f t="shared" si="9"/>
        <v/>
      </c>
      <c r="AJ39" s="3" t="str">
        <f t="shared" si="10"/>
        <v/>
      </c>
      <c r="AK39" s="3" t="str">
        <f t="shared" si="11"/>
        <v/>
      </c>
      <c r="AL39" s="3" t="str">
        <f t="shared" si="12"/>
        <v/>
      </c>
      <c r="AM39" s="3" t="str">
        <f t="shared" si="13"/>
        <v/>
      </c>
      <c r="AN39" s="3" t="str">
        <f t="shared" si="14"/>
        <v/>
      </c>
      <c r="AO39" s="3" t="str">
        <f t="shared" si="15"/>
        <v/>
      </c>
      <c r="AQ39" t="e">
        <f>VLOOKUP($I39,PSMListe,'PSM Liste'!P$4,FALSE)</f>
        <v>#N/A</v>
      </c>
      <c r="AR39" t="e">
        <f>VLOOKUP($I39,PSMListe,'PSM Liste'!Q$4,FALSE)</f>
        <v>#N/A</v>
      </c>
      <c r="AS39" t="e">
        <f>VLOOKUP($I39,PSMListe,'PSM Liste'!R$4,FALSE)</f>
        <v>#N/A</v>
      </c>
      <c r="AT39" t="e">
        <f>VLOOKUP($I39,PSMListe,'PSM Liste'!S$4,FALSE)</f>
        <v>#N/A</v>
      </c>
      <c r="AU39" t="e">
        <f>VLOOKUP($I39,PSMListe,'PSM Liste'!T$4,FALSE)</f>
        <v>#N/A</v>
      </c>
      <c r="AV39" t="e">
        <f>VLOOKUP($I39,PSMListe,'PSM Liste'!U$4,FALSE)</f>
        <v>#N/A</v>
      </c>
      <c r="AW39" t="e">
        <f>VLOOKUP($I39,PSMListe,'PSM Liste'!V$4,FALSE)</f>
        <v>#N/A</v>
      </c>
      <c r="AX39" t="e">
        <f>VLOOKUP($I39,PSMListe,'PSM Liste'!W$4,FALSE)</f>
        <v>#N/A</v>
      </c>
      <c r="AY39" t="e">
        <f>VLOOKUP($I39,PSMListe,'PSM Liste'!X$4,FALSE)</f>
        <v>#N/A</v>
      </c>
      <c r="AZ39" t="e">
        <f>VLOOKUP($I39,PSMListe,'PSM Liste'!Y$4,FALSE)</f>
        <v>#N/A</v>
      </c>
      <c r="BA39" t="e">
        <f t="shared" si="16"/>
        <v>#N/A</v>
      </c>
      <c r="BB39" t="e">
        <f t="shared" si="17"/>
        <v>#N/A</v>
      </c>
      <c r="BC39" t="e">
        <f t="shared" si="18"/>
        <v>#N/A</v>
      </c>
      <c r="BG39" s="78" t="str">
        <f t="shared" si="19"/>
        <v/>
      </c>
      <c r="BH39" s="18" t="str">
        <f t="shared" si="20"/>
        <v/>
      </c>
      <c r="BI39" s="18" t="str">
        <f t="shared" si="23"/>
        <v/>
      </c>
      <c r="BJ39" s="79" t="str">
        <f t="shared" si="21"/>
        <v/>
      </c>
    </row>
    <row r="40" spans="1:62" ht="23.45" customHeight="1" thickBot="1" x14ac:dyDescent="0.3">
      <c r="A40" s="166"/>
      <c r="B40" s="167"/>
      <c r="C40" s="134" t="str">
        <f t="shared" ref="C40" si="64">IF(B40="","",B40)</f>
        <v/>
      </c>
      <c r="D40" s="168"/>
      <c r="E40" s="73">
        <f t="shared" ref="E40" si="65">D40</f>
        <v>0</v>
      </c>
      <c r="F40" s="176" t="s">
        <v>55</v>
      </c>
      <c r="G40" s="177"/>
      <c r="H40" s="178"/>
      <c r="I40" s="93"/>
      <c r="J40" s="98" t="str">
        <f t="shared" si="1"/>
        <v/>
      </c>
      <c r="K40" s="12" t="e">
        <f t="shared" si="2"/>
        <v>#N/A</v>
      </c>
      <c r="L40" s="11" t="str">
        <f>IF(I40="","",VLOOKUP(I40,PSMListe,'PSM Liste'!$T$4,FALSE))</f>
        <v/>
      </c>
      <c r="M40" s="31" t="str">
        <f t="shared" si="22"/>
        <v/>
      </c>
      <c r="N40" s="31" t="str">
        <f t="shared" si="22"/>
        <v/>
      </c>
      <c r="O40" s="31" t="str">
        <f t="shared" si="22"/>
        <v/>
      </c>
      <c r="P40" s="31" t="str">
        <f t="shared" si="22"/>
        <v/>
      </c>
      <c r="Q40" s="31" t="str">
        <f t="shared" si="22"/>
        <v/>
      </c>
      <c r="R40" s="31" t="str">
        <f t="shared" si="22"/>
        <v/>
      </c>
      <c r="S40" s="31" t="str">
        <f t="shared" si="22"/>
        <v/>
      </c>
      <c r="T40" s="31" t="str">
        <f t="shared" si="22"/>
        <v/>
      </c>
      <c r="U40" s="50" t="str">
        <f t="shared" si="22"/>
        <v/>
      </c>
      <c r="V40" s="54" t="str">
        <f t="shared" si="4"/>
        <v/>
      </c>
      <c r="AE40" t="e">
        <f t="shared" si="5"/>
        <v>#N/A</v>
      </c>
      <c r="AF40" t="e">
        <f t="shared" si="6"/>
        <v>#N/A</v>
      </c>
      <c r="AG40" s="3" t="str">
        <f t="shared" si="7"/>
        <v/>
      </c>
      <c r="AH40" s="3" t="str">
        <f t="shared" si="8"/>
        <v/>
      </c>
      <c r="AI40" s="3" t="str">
        <f t="shared" si="9"/>
        <v/>
      </c>
      <c r="AJ40" s="3" t="str">
        <f t="shared" si="10"/>
        <v/>
      </c>
      <c r="AK40" s="3" t="str">
        <f t="shared" si="11"/>
        <v/>
      </c>
      <c r="AL40" s="3" t="str">
        <f t="shared" si="12"/>
        <v/>
      </c>
      <c r="AM40" s="3" t="str">
        <f t="shared" si="13"/>
        <v/>
      </c>
      <c r="AN40" s="3" t="str">
        <f t="shared" si="14"/>
        <v/>
      </c>
      <c r="AO40" s="3" t="str">
        <f t="shared" si="15"/>
        <v/>
      </c>
      <c r="AQ40" t="e">
        <f>VLOOKUP($I40,PSMListe,'PSM Liste'!P$4,FALSE)</f>
        <v>#N/A</v>
      </c>
      <c r="AR40" t="e">
        <f>VLOOKUP($I40,PSMListe,'PSM Liste'!Q$4,FALSE)</f>
        <v>#N/A</v>
      </c>
      <c r="AS40" t="e">
        <f>VLOOKUP($I40,PSMListe,'PSM Liste'!R$4,FALSE)</f>
        <v>#N/A</v>
      </c>
      <c r="AT40" t="e">
        <f>VLOOKUP($I40,PSMListe,'PSM Liste'!S$4,FALSE)</f>
        <v>#N/A</v>
      </c>
      <c r="AU40" t="e">
        <f>VLOOKUP($I40,PSMListe,'PSM Liste'!T$4,FALSE)</f>
        <v>#N/A</v>
      </c>
      <c r="AV40" t="e">
        <f>VLOOKUP($I40,PSMListe,'PSM Liste'!U$4,FALSE)</f>
        <v>#N/A</v>
      </c>
      <c r="AW40" t="e">
        <f>VLOOKUP($I40,PSMListe,'PSM Liste'!V$4,FALSE)</f>
        <v>#N/A</v>
      </c>
      <c r="AX40" t="e">
        <f>VLOOKUP($I40,PSMListe,'PSM Liste'!W$4,FALSE)</f>
        <v>#N/A</v>
      </c>
      <c r="AY40" t="e">
        <f>VLOOKUP($I40,PSMListe,'PSM Liste'!X$4,FALSE)</f>
        <v>#N/A</v>
      </c>
      <c r="AZ40" t="e">
        <f>VLOOKUP($I40,PSMListe,'PSM Liste'!Y$4,FALSE)</f>
        <v>#N/A</v>
      </c>
      <c r="BA40" t="e">
        <f t="shared" si="16"/>
        <v>#N/A</v>
      </c>
      <c r="BB40" t="e">
        <f t="shared" si="17"/>
        <v>#N/A</v>
      </c>
      <c r="BC40" t="e">
        <f t="shared" si="18"/>
        <v>#N/A</v>
      </c>
      <c r="BG40" s="78" t="str">
        <f t="shared" si="19"/>
        <v/>
      </c>
      <c r="BH40" s="18" t="str">
        <f t="shared" si="20"/>
        <v/>
      </c>
      <c r="BI40" s="18" t="str">
        <f t="shared" si="23"/>
        <v/>
      </c>
      <c r="BJ40" s="79" t="str">
        <f t="shared" si="21"/>
        <v/>
      </c>
    </row>
    <row r="41" spans="1:62" ht="23.45" customHeight="1" thickBot="1" x14ac:dyDescent="0.3">
      <c r="A41" s="159"/>
      <c r="B41" s="161"/>
      <c r="C41" s="133" t="str">
        <f t="shared" ref="C41" si="66">IF(B40="","",B40)</f>
        <v/>
      </c>
      <c r="D41" s="163"/>
      <c r="E41" s="72">
        <f t="shared" ref="E41" si="67">D40</f>
        <v>0</v>
      </c>
      <c r="F41" s="169"/>
      <c r="G41" s="170"/>
      <c r="H41" s="171"/>
      <c r="I41" s="95"/>
      <c r="J41" s="94" t="str">
        <f t="shared" si="1"/>
        <v/>
      </c>
      <c r="K41" s="14" t="e">
        <f t="shared" si="2"/>
        <v>#N/A</v>
      </c>
      <c r="L41" s="13" t="str">
        <f>IF(I41="","",VLOOKUP(I41,PSMListe,'PSM Liste'!$T$4,FALSE))</f>
        <v/>
      </c>
      <c r="M41" s="32" t="str">
        <f t="shared" si="22"/>
        <v/>
      </c>
      <c r="N41" s="32" t="str">
        <f t="shared" si="22"/>
        <v/>
      </c>
      <c r="O41" s="32" t="str">
        <f t="shared" si="22"/>
        <v/>
      </c>
      <c r="P41" s="32" t="str">
        <f t="shared" si="22"/>
        <v/>
      </c>
      <c r="Q41" s="32" t="str">
        <f t="shared" si="22"/>
        <v/>
      </c>
      <c r="R41" s="32" t="str">
        <f t="shared" si="22"/>
        <v/>
      </c>
      <c r="S41" s="32" t="str">
        <f t="shared" si="22"/>
        <v/>
      </c>
      <c r="T41" s="32" t="str">
        <f t="shared" si="22"/>
        <v/>
      </c>
      <c r="U41" s="51" t="str">
        <f t="shared" si="22"/>
        <v/>
      </c>
      <c r="V41" s="55" t="str">
        <f t="shared" si="4"/>
        <v/>
      </c>
      <c r="AE41" t="e">
        <f t="shared" si="5"/>
        <v>#N/A</v>
      </c>
      <c r="AF41" t="e">
        <f t="shared" si="6"/>
        <v>#N/A</v>
      </c>
      <c r="AG41" s="3" t="str">
        <f t="shared" si="7"/>
        <v/>
      </c>
      <c r="AH41" s="3" t="str">
        <f t="shared" si="8"/>
        <v/>
      </c>
      <c r="AI41" s="3" t="str">
        <f t="shared" si="9"/>
        <v/>
      </c>
      <c r="AJ41" s="3" t="str">
        <f t="shared" si="10"/>
        <v/>
      </c>
      <c r="AK41" s="3" t="str">
        <f t="shared" si="11"/>
        <v/>
      </c>
      <c r="AL41" s="3" t="str">
        <f t="shared" si="12"/>
        <v/>
      </c>
      <c r="AM41" s="3" t="str">
        <f t="shared" si="13"/>
        <v/>
      </c>
      <c r="AN41" s="3" t="str">
        <f t="shared" si="14"/>
        <v/>
      </c>
      <c r="AO41" s="3" t="str">
        <f t="shared" si="15"/>
        <v/>
      </c>
      <c r="AQ41" t="e">
        <f>VLOOKUP($I41,PSMListe,'PSM Liste'!P$4,FALSE)</f>
        <v>#N/A</v>
      </c>
      <c r="AR41" t="e">
        <f>VLOOKUP($I41,PSMListe,'PSM Liste'!Q$4,FALSE)</f>
        <v>#N/A</v>
      </c>
      <c r="AS41" t="e">
        <f>VLOOKUP($I41,PSMListe,'PSM Liste'!R$4,FALSE)</f>
        <v>#N/A</v>
      </c>
      <c r="AT41" t="e">
        <f>VLOOKUP($I41,PSMListe,'PSM Liste'!S$4,FALSE)</f>
        <v>#N/A</v>
      </c>
      <c r="AU41" t="e">
        <f>VLOOKUP($I41,PSMListe,'PSM Liste'!T$4,FALSE)</f>
        <v>#N/A</v>
      </c>
      <c r="AV41" t="e">
        <f>VLOOKUP($I41,PSMListe,'PSM Liste'!U$4,FALSE)</f>
        <v>#N/A</v>
      </c>
      <c r="AW41" t="e">
        <f>VLOOKUP($I41,PSMListe,'PSM Liste'!V$4,FALSE)</f>
        <v>#N/A</v>
      </c>
      <c r="AX41" t="e">
        <f>VLOOKUP($I41,PSMListe,'PSM Liste'!W$4,FALSE)</f>
        <v>#N/A</v>
      </c>
      <c r="AY41" t="e">
        <f>VLOOKUP($I41,PSMListe,'PSM Liste'!X$4,FALSE)</f>
        <v>#N/A</v>
      </c>
      <c r="AZ41" t="e">
        <f>VLOOKUP($I41,PSMListe,'PSM Liste'!Y$4,FALSE)</f>
        <v>#N/A</v>
      </c>
      <c r="BA41" t="e">
        <f t="shared" si="16"/>
        <v>#N/A</v>
      </c>
      <c r="BB41" t="e">
        <f t="shared" si="17"/>
        <v>#N/A</v>
      </c>
      <c r="BC41" t="e">
        <f t="shared" si="18"/>
        <v>#N/A</v>
      </c>
      <c r="BG41" s="78" t="str">
        <f t="shared" si="19"/>
        <v/>
      </c>
      <c r="BH41" s="18" t="str">
        <f t="shared" si="20"/>
        <v/>
      </c>
      <c r="BI41" s="18" t="str">
        <f t="shared" si="23"/>
        <v/>
      </c>
      <c r="BJ41" s="79" t="str">
        <f t="shared" si="21"/>
        <v/>
      </c>
    </row>
    <row r="42" spans="1:62" ht="23.45" customHeight="1" thickBot="1" x14ac:dyDescent="0.3">
      <c r="A42" s="159"/>
      <c r="B42" s="161"/>
      <c r="C42" s="133" t="str">
        <f t="shared" ref="C42" si="68">IF(B40="","",B40)</f>
        <v/>
      </c>
      <c r="D42" s="163"/>
      <c r="E42" s="72">
        <f t="shared" ref="E42" si="69">D40</f>
        <v>0</v>
      </c>
      <c r="F42" s="169"/>
      <c r="G42" s="170"/>
      <c r="H42" s="171"/>
      <c r="I42" s="95"/>
      <c r="J42" s="94" t="str">
        <f t="shared" si="1"/>
        <v/>
      </c>
      <c r="K42" s="14" t="e">
        <f t="shared" si="2"/>
        <v>#N/A</v>
      </c>
      <c r="L42" s="13" t="str">
        <f>IF(I42="","",VLOOKUP(I42,PSMListe,'PSM Liste'!$T$4,FALSE))</f>
        <v/>
      </c>
      <c r="M42" s="32" t="str">
        <f t="shared" si="22"/>
        <v/>
      </c>
      <c r="N42" s="32" t="str">
        <f t="shared" si="22"/>
        <v/>
      </c>
      <c r="O42" s="32" t="str">
        <f t="shared" si="22"/>
        <v/>
      </c>
      <c r="P42" s="32" t="str">
        <f t="shared" si="22"/>
        <v/>
      </c>
      <c r="Q42" s="32" t="str">
        <f t="shared" si="22"/>
        <v/>
      </c>
      <c r="R42" s="32" t="str">
        <f t="shared" si="22"/>
        <v/>
      </c>
      <c r="S42" s="32" t="str">
        <f t="shared" si="22"/>
        <v/>
      </c>
      <c r="T42" s="32" t="str">
        <f t="shared" si="22"/>
        <v/>
      </c>
      <c r="U42" s="51" t="str">
        <f t="shared" si="22"/>
        <v/>
      </c>
      <c r="V42" s="55" t="str">
        <f t="shared" si="4"/>
        <v/>
      </c>
      <c r="AE42" t="e">
        <f t="shared" si="5"/>
        <v>#N/A</v>
      </c>
      <c r="AF42" t="e">
        <f t="shared" si="6"/>
        <v>#N/A</v>
      </c>
      <c r="AG42" s="3" t="str">
        <f t="shared" si="7"/>
        <v/>
      </c>
      <c r="AH42" s="3" t="str">
        <f t="shared" si="8"/>
        <v/>
      </c>
      <c r="AI42" s="3" t="str">
        <f t="shared" si="9"/>
        <v/>
      </c>
      <c r="AJ42" s="3" t="str">
        <f t="shared" si="10"/>
        <v/>
      </c>
      <c r="AK42" s="3" t="str">
        <f t="shared" si="11"/>
        <v/>
      </c>
      <c r="AL42" s="3" t="str">
        <f t="shared" si="12"/>
        <v/>
      </c>
      <c r="AM42" s="3" t="str">
        <f t="shared" si="13"/>
        <v/>
      </c>
      <c r="AN42" s="3" t="str">
        <f t="shared" si="14"/>
        <v/>
      </c>
      <c r="AO42" s="3" t="str">
        <f t="shared" si="15"/>
        <v/>
      </c>
      <c r="AQ42" t="e">
        <f>VLOOKUP($I42,PSMListe,'PSM Liste'!P$4,FALSE)</f>
        <v>#N/A</v>
      </c>
      <c r="AR42" t="e">
        <f>VLOOKUP($I42,PSMListe,'PSM Liste'!Q$4,FALSE)</f>
        <v>#N/A</v>
      </c>
      <c r="AS42" t="e">
        <f>VLOOKUP($I42,PSMListe,'PSM Liste'!R$4,FALSE)</f>
        <v>#N/A</v>
      </c>
      <c r="AT42" t="e">
        <f>VLOOKUP($I42,PSMListe,'PSM Liste'!S$4,FALSE)</f>
        <v>#N/A</v>
      </c>
      <c r="AU42" t="e">
        <f>VLOOKUP($I42,PSMListe,'PSM Liste'!T$4,FALSE)</f>
        <v>#N/A</v>
      </c>
      <c r="AV42" t="e">
        <f>VLOOKUP($I42,PSMListe,'PSM Liste'!U$4,FALSE)</f>
        <v>#N/A</v>
      </c>
      <c r="AW42" t="e">
        <f>VLOOKUP($I42,PSMListe,'PSM Liste'!V$4,FALSE)</f>
        <v>#N/A</v>
      </c>
      <c r="AX42" t="e">
        <f>VLOOKUP($I42,PSMListe,'PSM Liste'!W$4,FALSE)</f>
        <v>#N/A</v>
      </c>
      <c r="AY42" t="e">
        <f>VLOOKUP($I42,PSMListe,'PSM Liste'!X$4,FALSE)</f>
        <v>#N/A</v>
      </c>
      <c r="AZ42" t="e">
        <f>VLOOKUP($I42,PSMListe,'PSM Liste'!Y$4,FALSE)</f>
        <v>#N/A</v>
      </c>
      <c r="BA42" t="e">
        <f t="shared" si="16"/>
        <v>#N/A</v>
      </c>
      <c r="BB42" t="e">
        <f t="shared" si="17"/>
        <v>#N/A</v>
      </c>
      <c r="BC42" t="e">
        <f t="shared" si="18"/>
        <v>#N/A</v>
      </c>
      <c r="BG42" s="78" t="str">
        <f t="shared" si="19"/>
        <v/>
      </c>
      <c r="BH42" s="18" t="str">
        <f t="shared" si="20"/>
        <v/>
      </c>
      <c r="BI42" s="18" t="str">
        <f t="shared" si="23"/>
        <v/>
      </c>
      <c r="BJ42" s="79" t="str">
        <f t="shared" si="21"/>
        <v/>
      </c>
    </row>
    <row r="43" spans="1:62" ht="23.45" customHeight="1" thickBot="1" x14ac:dyDescent="0.3">
      <c r="A43" s="160"/>
      <c r="B43" s="162"/>
      <c r="C43" s="133" t="str">
        <f t="shared" ref="C43" si="70">IF(B40="","",B40)</f>
        <v/>
      </c>
      <c r="D43" s="164"/>
      <c r="E43" s="7">
        <f t="shared" ref="E43" si="71">D40</f>
        <v>0</v>
      </c>
      <c r="F43" s="7" t="s">
        <v>41</v>
      </c>
      <c r="G43" s="7">
        <v>77</v>
      </c>
      <c r="H43" s="57">
        <v>79</v>
      </c>
      <c r="I43" s="96"/>
      <c r="J43" s="97" t="str">
        <f t="shared" si="1"/>
        <v/>
      </c>
      <c r="K43" s="16" t="e">
        <f t="shared" si="2"/>
        <v>#N/A</v>
      </c>
      <c r="L43" s="15" t="str">
        <f>IF(I43="","",VLOOKUP(I43,PSMListe,'PSM Liste'!$T$4,FALSE))</f>
        <v/>
      </c>
      <c r="M43" s="33" t="str">
        <f t="shared" si="22"/>
        <v/>
      </c>
      <c r="N43" s="33" t="str">
        <f t="shared" si="22"/>
        <v/>
      </c>
      <c r="O43" s="33" t="str">
        <f t="shared" si="22"/>
        <v/>
      </c>
      <c r="P43" s="33" t="str">
        <f t="shared" si="22"/>
        <v/>
      </c>
      <c r="Q43" s="33" t="str">
        <f t="shared" si="22"/>
        <v/>
      </c>
      <c r="R43" s="33" t="str">
        <f t="shared" si="22"/>
        <v/>
      </c>
      <c r="S43" s="33" t="str">
        <f t="shared" si="22"/>
        <v/>
      </c>
      <c r="T43" s="33" t="str">
        <f t="shared" si="22"/>
        <v/>
      </c>
      <c r="U43" s="52" t="str">
        <f t="shared" si="22"/>
        <v/>
      </c>
      <c r="V43" s="56" t="str">
        <f t="shared" si="4"/>
        <v/>
      </c>
      <c r="AE43" t="e">
        <f t="shared" si="5"/>
        <v>#N/A</v>
      </c>
      <c r="AF43" t="e">
        <f t="shared" si="6"/>
        <v>#N/A</v>
      </c>
      <c r="AG43" s="3" t="str">
        <f t="shared" si="7"/>
        <v/>
      </c>
      <c r="AH43" s="3" t="str">
        <f t="shared" si="8"/>
        <v/>
      </c>
      <c r="AI43" s="3" t="str">
        <f t="shared" si="9"/>
        <v/>
      </c>
      <c r="AJ43" s="3" t="str">
        <f t="shared" si="10"/>
        <v/>
      </c>
      <c r="AK43" s="3" t="str">
        <f t="shared" si="11"/>
        <v/>
      </c>
      <c r="AL43" s="3" t="str">
        <f t="shared" si="12"/>
        <v/>
      </c>
      <c r="AM43" s="3" t="str">
        <f t="shared" si="13"/>
        <v/>
      </c>
      <c r="AN43" s="3" t="str">
        <f t="shared" si="14"/>
        <v/>
      </c>
      <c r="AO43" s="3" t="str">
        <f t="shared" si="15"/>
        <v/>
      </c>
      <c r="AQ43" t="e">
        <f>VLOOKUP($I43,PSMListe,'PSM Liste'!P$4,FALSE)</f>
        <v>#N/A</v>
      </c>
      <c r="AR43" t="e">
        <f>VLOOKUP($I43,PSMListe,'PSM Liste'!Q$4,FALSE)</f>
        <v>#N/A</v>
      </c>
      <c r="AS43" t="e">
        <f>VLOOKUP($I43,PSMListe,'PSM Liste'!R$4,FALSE)</f>
        <v>#N/A</v>
      </c>
      <c r="AT43" t="e">
        <f>VLOOKUP($I43,PSMListe,'PSM Liste'!S$4,FALSE)</f>
        <v>#N/A</v>
      </c>
      <c r="AU43" t="e">
        <f>VLOOKUP($I43,PSMListe,'PSM Liste'!T$4,FALSE)</f>
        <v>#N/A</v>
      </c>
      <c r="AV43" t="e">
        <f>VLOOKUP($I43,PSMListe,'PSM Liste'!U$4,FALSE)</f>
        <v>#N/A</v>
      </c>
      <c r="AW43" t="e">
        <f>VLOOKUP($I43,PSMListe,'PSM Liste'!V$4,FALSE)</f>
        <v>#N/A</v>
      </c>
      <c r="AX43" t="e">
        <f>VLOOKUP($I43,PSMListe,'PSM Liste'!W$4,FALSE)</f>
        <v>#N/A</v>
      </c>
      <c r="AY43" t="e">
        <f>VLOOKUP($I43,PSMListe,'PSM Liste'!X$4,FALSE)</f>
        <v>#N/A</v>
      </c>
      <c r="AZ43" t="e">
        <f>VLOOKUP($I43,PSMListe,'PSM Liste'!Y$4,FALSE)</f>
        <v>#N/A</v>
      </c>
      <c r="BA43" t="e">
        <f t="shared" si="16"/>
        <v>#N/A</v>
      </c>
      <c r="BB43" t="e">
        <f t="shared" si="17"/>
        <v>#N/A</v>
      </c>
      <c r="BC43" t="e">
        <f t="shared" si="18"/>
        <v>#N/A</v>
      </c>
      <c r="BG43" s="78" t="str">
        <f t="shared" si="19"/>
        <v/>
      </c>
      <c r="BH43" s="18" t="str">
        <f t="shared" si="20"/>
        <v/>
      </c>
      <c r="BI43" s="18" t="str">
        <f t="shared" si="23"/>
        <v/>
      </c>
      <c r="BJ43" s="79" t="str">
        <f t="shared" si="21"/>
        <v/>
      </c>
    </row>
    <row r="44" spans="1:62" ht="23.45" customHeight="1" thickBot="1" x14ac:dyDescent="0.3">
      <c r="A44" s="166"/>
      <c r="B44" s="167"/>
      <c r="C44" s="134" t="str">
        <f t="shared" ref="C44" si="72">IF(B44="","",B44)</f>
        <v/>
      </c>
      <c r="D44" s="168"/>
      <c r="E44" s="73">
        <f t="shared" ref="E44" si="73">D44</f>
        <v>0</v>
      </c>
      <c r="F44" s="176" t="s">
        <v>56</v>
      </c>
      <c r="G44" s="177"/>
      <c r="H44" s="178"/>
      <c r="I44" s="93"/>
      <c r="J44" s="98" t="str">
        <f t="shared" si="1"/>
        <v/>
      </c>
      <c r="K44" s="12" t="e">
        <f t="shared" si="2"/>
        <v>#N/A</v>
      </c>
      <c r="L44" s="11" t="str">
        <f>IF(I44="","",VLOOKUP(I44,PSMListe,'PSM Liste'!$T$4,FALSE))</f>
        <v/>
      </c>
      <c r="M44" s="31" t="str">
        <f t="shared" si="22"/>
        <v/>
      </c>
      <c r="N44" s="31" t="str">
        <f t="shared" si="22"/>
        <v/>
      </c>
      <c r="O44" s="31" t="str">
        <f t="shared" si="22"/>
        <v/>
      </c>
      <c r="P44" s="31" t="str">
        <f t="shared" si="22"/>
        <v/>
      </c>
      <c r="Q44" s="31" t="str">
        <f t="shared" si="22"/>
        <v/>
      </c>
      <c r="R44" s="31" t="str">
        <f t="shared" si="22"/>
        <v/>
      </c>
      <c r="S44" s="31" t="str">
        <f t="shared" si="22"/>
        <v/>
      </c>
      <c r="T44" s="31" t="str">
        <f t="shared" si="22"/>
        <v/>
      </c>
      <c r="U44" s="50" t="str">
        <f t="shared" si="22"/>
        <v/>
      </c>
      <c r="V44" s="54" t="str">
        <f t="shared" si="4"/>
        <v/>
      </c>
      <c r="AE44" t="e">
        <f t="shared" si="5"/>
        <v>#N/A</v>
      </c>
      <c r="AF44" t="e">
        <f t="shared" si="6"/>
        <v>#N/A</v>
      </c>
      <c r="AG44" s="3" t="str">
        <f t="shared" si="7"/>
        <v/>
      </c>
      <c r="AH44" s="3" t="str">
        <f t="shared" si="8"/>
        <v/>
      </c>
      <c r="AI44" s="3" t="str">
        <f t="shared" si="9"/>
        <v/>
      </c>
      <c r="AJ44" s="3" t="str">
        <f t="shared" si="10"/>
        <v/>
      </c>
      <c r="AK44" s="3" t="str">
        <f t="shared" si="11"/>
        <v/>
      </c>
      <c r="AL44" s="3" t="str">
        <f t="shared" si="12"/>
        <v/>
      </c>
      <c r="AM44" s="3" t="str">
        <f t="shared" si="13"/>
        <v/>
      </c>
      <c r="AN44" s="3" t="str">
        <f t="shared" si="14"/>
        <v/>
      </c>
      <c r="AO44" s="3" t="str">
        <f t="shared" si="15"/>
        <v/>
      </c>
      <c r="AQ44" t="e">
        <f>VLOOKUP($I44,PSMListe,'PSM Liste'!P$4,FALSE)</f>
        <v>#N/A</v>
      </c>
      <c r="AR44" t="e">
        <f>VLOOKUP($I44,PSMListe,'PSM Liste'!Q$4,FALSE)</f>
        <v>#N/A</v>
      </c>
      <c r="AS44" t="e">
        <f>VLOOKUP($I44,PSMListe,'PSM Liste'!R$4,FALSE)</f>
        <v>#N/A</v>
      </c>
      <c r="AT44" t="e">
        <f>VLOOKUP($I44,PSMListe,'PSM Liste'!S$4,FALSE)</f>
        <v>#N/A</v>
      </c>
      <c r="AU44" t="e">
        <f>VLOOKUP($I44,PSMListe,'PSM Liste'!T$4,FALSE)</f>
        <v>#N/A</v>
      </c>
      <c r="AV44" t="e">
        <f>VLOOKUP($I44,PSMListe,'PSM Liste'!U$4,FALSE)</f>
        <v>#N/A</v>
      </c>
      <c r="AW44" t="e">
        <f>VLOOKUP($I44,PSMListe,'PSM Liste'!V$4,FALSE)</f>
        <v>#N/A</v>
      </c>
      <c r="AX44" t="e">
        <f>VLOOKUP($I44,PSMListe,'PSM Liste'!W$4,FALSE)</f>
        <v>#N/A</v>
      </c>
      <c r="AY44" t="e">
        <f>VLOOKUP($I44,PSMListe,'PSM Liste'!X$4,FALSE)</f>
        <v>#N/A</v>
      </c>
      <c r="AZ44" t="e">
        <f>VLOOKUP($I44,PSMListe,'PSM Liste'!Y$4,FALSE)</f>
        <v>#N/A</v>
      </c>
      <c r="BA44" t="e">
        <f t="shared" si="16"/>
        <v>#N/A</v>
      </c>
      <c r="BB44" t="e">
        <f t="shared" si="17"/>
        <v>#N/A</v>
      </c>
      <c r="BC44" t="e">
        <f t="shared" si="18"/>
        <v>#N/A</v>
      </c>
      <c r="BG44" s="78" t="str">
        <f t="shared" si="19"/>
        <v/>
      </c>
      <c r="BH44" s="18" t="str">
        <f t="shared" si="20"/>
        <v/>
      </c>
      <c r="BI44" s="18" t="str">
        <f t="shared" si="23"/>
        <v/>
      </c>
      <c r="BJ44" s="79" t="str">
        <f t="shared" si="21"/>
        <v/>
      </c>
    </row>
    <row r="45" spans="1:62" ht="23.45" customHeight="1" thickBot="1" x14ac:dyDescent="0.3">
      <c r="A45" s="159"/>
      <c r="B45" s="161"/>
      <c r="C45" s="133" t="str">
        <f t="shared" ref="C45" si="74">IF(B44="","",B44)</f>
        <v/>
      </c>
      <c r="D45" s="163"/>
      <c r="E45" s="72">
        <f t="shared" ref="E45" si="75">D44</f>
        <v>0</v>
      </c>
      <c r="F45" s="169"/>
      <c r="G45" s="170"/>
      <c r="H45" s="171"/>
      <c r="I45" s="95"/>
      <c r="J45" s="94" t="str">
        <f t="shared" si="1"/>
        <v/>
      </c>
      <c r="K45" s="14" t="e">
        <f t="shared" si="2"/>
        <v>#N/A</v>
      </c>
      <c r="L45" s="13" t="str">
        <f>IF(I45="","",VLOOKUP(I45,PSMListe,'PSM Liste'!$T$4,FALSE))</f>
        <v/>
      </c>
      <c r="M45" s="32" t="str">
        <f t="shared" si="22"/>
        <v/>
      </c>
      <c r="N45" s="32" t="str">
        <f t="shared" si="22"/>
        <v/>
      </c>
      <c r="O45" s="32" t="str">
        <f t="shared" si="22"/>
        <v/>
      </c>
      <c r="P45" s="32" t="str">
        <f t="shared" si="22"/>
        <v/>
      </c>
      <c r="Q45" s="32" t="str">
        <f t="shared" si="22"/>
        <v/>
      </c>
      <c r="R45" s="32" t="str">
        <f t="shared" si="22"/>
        <v/>
      </c>
      <c r="S45" s="32" t="str">
        <f t="shared" si="22"/>
        <v/>
      </c>
      <c r="T45" s="32" t="str">
        <f t="shared" si="22"/>
        <v/>
      </c>
      <c r="U45" s="51" t="str">
        <f t="shared" si="22"/>
        <v/>
      </c>
      <c r="V45" s="55" t="str">
        <f t="shared" si="4"/>
        <v/>
      </c>
      <c r="AE45" t="e">
        <f t="shared" si="5"/>
        <v>#N/A</v>
      </c>
      <c r="AF45" t="e">
        <f t="shared" si="6"/>
        <v>#N/A</v>
      </c>
      <c r="AG45" s="3" t="str">
        <f t="shared" si="7"/>
        <v/>
      </c>
      <c r="AH45" s="3" t="str">
        <f t="shared" si="8"/>
        <v/>
      </c>
      <c r="AI45" s="3" t="str">
        <f t="shared" si="9"/>
        <v/>
      </c>
      <c r="AJ45" s="3" t="str">
        <f t="shared" si="10"/>
        <v/>
      </c>
      <c r="AK45" s="3" t="str">
        <f t="shared" si="11"/>
        <v/>
      </c>
      <c r="AL45" s="3" t="str">
        <f t="shared" si="12"/>
        <v/>
      </c>
      <c r="AM45" s="3" t="str">
        <f t="shared" si="13"/>
        <v/>
      </c>
      <c r="AN45" s="3" t="str">
        <f t="shared" si="14"/>
        <v/>
      </c>
      <c r="AO45" s="3" t="str">
        <f t="shared" si="15"/>
        <v/>
      </c>
      <c r="AQ45" t="e">
        <f>VLOOKUP($I45,PSMListe,'PSM Liste'!P$4,FALSE)</f>
        <v>#N/A</v>
      </c>
      <c r="AR45" t="e">
        <f>VLOOKUP($I45,PSMListe,'PSM Liste'!Q$4,FALSE)</f>
        <v>#N/A</v>
      </c>
      <c r="AS45" t="e">
        <f>VLOOKUP($I45,PSMListe,'PSM Liste'!R$4,FALSE)</f>
        <v>#N/A</v>
      </c>
      <c r="AT45" t="e">
        <f>VLOOKUP($I45,PSMListe,'PSM Liste'!S$4,FALSE)</f>
        <v>#N/A</v>
      </c>
      <c r="AU45" t="e">
        <f>VLOOKUP($I45,PSMListe,'PSM Liste'!T$4,FALSE)</f>
        <v>#N/A</v>
      </c>
      <c r="AV45" t="e">
        <f>VLOOKUP($I45,PSMListe,'PSM Liste'!U$4,FALSE)</f>
        <v>#N/A</v>
      </c>
      <c r="AW45" t="e">
        <f>VLOOKUP($I45,PSMListe,'PSM Liste'!V$4,FALSE)</f>
        <v>#N/A</v>
      </c>
      <c r="AX45" t="e">
        <f>VLOOKUP($I45,PSMListe,'PSM Liste'!W$4,FALSE)</f>
        <v>#N/A</v>
      </c>
      <c r="AY45" t="e">
        <f>VLOOKUP($I45,PSMListe,'PSM Liste'!X$4,FALSE)</f>
        <v>#N/A</v>
      </c>
      <c r="AZ45" t="e">
        <f>VLOOKUP($I45,PSMListe,'PSM Liste'!Y$4,FALSE)</f>
        <v>#N/A</v>
      </c>
      <c r="BA45" t="e">
        <f t="shared" si="16"/>
        <v>#N/A</v>
      </c>
      <c r="BB45" t="e">
        <f t="shared" si="17"/>
        <v>#N/A</v>
      </c>
      <c r="BC45" t="e">
        <f t="shared" si="18"/>
        <v>#N/A</v>
      </c>
      <c r="BG45" s="78" t="str">
        <f t="shared" si="19"/>
        <v/>
      </c>
      <c r="BH45" s="18" t="str">
        <f t="shared" si="20"/>
        <v/>
      </c>
      <c r="BI45" s="18" t="str">
        <f t="shared" si="23"/>
        <v/>
      </c>
      <c r="BJ45" s="79" t="str">
        <f t="shared" si="21"/>
        <v/>
      </c>
    </row>
    <row r="46" spans="1:62" ht="23.45" customHeight="1" thickBot="1" x14ac:dyDescent="0.3">
      <c r="A46" s="159"/>
      <c r="B46" s="161"/>
      <c r="C46" s="133" t="str">
        <f t="shared" ref="C46" si="76">IF(B44="","",B44)</f>
        <v/>
      </c>
      <c r="D46" s="163"/>
      <c r="E46" s="72">
        <f t="shared" ref="E46" si="77">D44</f>
        <v>0</v>
      </c>
      <c r="F46" s="169"/>
      <c r="G46" s="170"/>
      <c r="H46" s="171"/>
      <c r="I46" s="95"/>
      <c r="J46" s="94" t="str">
        <f t="shared" si="1"/>
        <v/>
      </c>
      <c r="K46" s="14" t="e">
        <f t="shared" si="2"/>
        <v>#N/A</v>
      </c>
      <c r="L46" s="13" t="str">
        <f>IF(I46="","",VLOOKUP(I46,PSMListe,'PSM Liste'!$T$4,FALSE))</f>
        <v/>
      </c>
      <c r="M46" s="32" t="str">
        <f t="shared" si="22"/>
        <v/>
      </c>
      <c r="N46" s="32" t="str">
        <f t="shared" si="22"/>
        <v/>
      </c>
      <c r="O46" s="32" t="str">
        <f t="shared" si="22"/>
        <v/>
      </c>
      <c r="P46" s="32" t="str">
        <f t="shared" si="22"/>
        <v/>
      </c>
      <c r="Q46" s="32" t="str">
        <f t="shared" si="22"/>
        <v/>
      </c>
      <c r="R46" s="32" t="str">
        <f t="shared" si="22"/>
        <v/>
      </c>
      <c r="S46" s="32" t="str">
        <f t="shared" si="22"/>
        <v/>
      </c>
      <c r="T46" s="32" t="str">
        <f t="shared" si="22"/>
        <v/>
      </c>
      <c r="U46" s="51" t="str">
        <f t="shared" si="22"/>
        <v/>
      </c>
      <c r="V46" s="55" t="str">
        <f t="shared" si="4"/>
        <v/>
      </c>
      <c r="AE46" t="e">
        <f t="shared" si="5"/>
        <v>#N/A</v>
      </c>
      <c r="AF46" t="e">
        <f t="shared" si="6"/>
        <v>#N/A</v>
      </c>
      <c r="AG46" s="3" t="str">
        <f t="shared" si="7"/>
        <v/>
      </c>
      <c r="AH46" s="3" t="str">
        <f t="shared" si="8"/>
        <v/>
      </c>
      <c r="AI46" s="3" t="str">
        <f t="shared" si="9"/>
        <v/>
      </c>
      <c r="AJ46" s="3" t="str">
        <f t="shared" si="10"/>
        <v/>
      </c>
      <c r="AK46" s="3" t="str">
        <f t="shared" si="11"/>
        <v/>
      </c>
      <c r="AL46" s="3" t="str">
        <f t="shared" si="12"/>
        <v/>
      </c>
      <c r="AM46" s="3" t="str">
        <f t="shared" si="13"/>
        <v/>
      </c>
      <c r="AN46" s="3" t="str">
        <f t="shared" si="14"/>
        <v/>
      </c>
      <c r="AO46" s="3" t="str">
        <f t="shared" si="15"/>
        <v/>
      </c>
      <c r="AQ46" t="e">
        <f>VLOOKUP($I46,PSMListe,'PSM Liste'!P$4,FALSE)</f>
        <v>#N/A</v>
      </c>
      <c r="AR46" t="e">
        <f>VLOOKUP($I46,PSMListe,'PSM Liste'!Q$4,FALSE)</f>
        <v>#N/A</v>
      </c>
      <c r="AS46" t="e">
        <f>VLOOKUP($I46,PSMListe,'PSM Liste'!R$4,FALSE)</f>
        <v>#N/A</v>
      </c>
      <c r="AT46" t="e">
        <f>VLOOKUP($I46,PSMListe,'PSM Liste'!S$4,FALSE)</f>
        <v>#N/A</v>
      </c>
      <c r="AU46" t="e">
        <f>VLOOKUP($I46,PSMListe,'PSM Liste'!T$4,FALSE)</f>
        <v>#N/A</v>
      </c>
      <c r="AV46" t="e">
        <f>VLOOKUP($I46,PSMListe,'PSM Liste'!U$4,FALSE)</f>
        <v>#N/A</v>
      </c>
      <c r="AW46" t="e">
        <f>VLOOKUP($I46,PSMListe,'PSM Liste'!V$4,FALSE)</f>
        <v>#N/A</v>
      </c>
      <c r="AX46" t="e">
        <f>VLOOKUP($I46,PSMListe,'PSM Liste'!W$4,FALSE)</f>
        <v>#N/A</v>
      </c>
      <c r="AY46" t="e">
        <f>VLOOKUP($I46,PSMListe,'PSM Liste'!X$4,FALSE)</f>
        <v>#N/A</v>
      </c>
      <c r="AZ46" t="e">
        <f>VLOOKUP($I46,PSMListe,'PSM Liste'!Y$4,FALSE)</f>
        <v>#N/A</v>
      </c>
      <c r="BA46" t="e">
        <f t="shared" si="16"/>
        <v>#N/A</v>
      </c>
      <c r="BB46" t="e">
        <f t="shared" si="17"/>
        <v>#N/A</v>
      </c>
      <c r="BC46" t="e">
        <f t="shared" si="18"/>
        <v>#N/A</v>
      </c>
      <c r="BG46" s="78" t="str">
        <f t="shared" si="19"/>
        <v/>
      </c>
      <c r="BH46" s="18" t="str">
        <f t="shared" si="20"/>
        <v/>
      </c>
      <c r="BI46" s="18" t="str">
        <f t="shared" si="23"/>
        <v/>
      </c>
      <c r="BJ46" s="79" t="str">
        <f t="shared" si="21"/>
        <v/>
      </c>
    </row>
    <row r="47" spans="1:62" ht="23.45" customHeight="1" thickBot="1" x14ac:dyDescent="0.3">
      <c r="A47" s="160"/>
      <c r="B47" s="162"/>
      <c r="C47" s="133" t="str">
        <f t="shared" ref="C47" si="78">IF(B44="","",B44)</f>
        <v/>
      </c>
      <c r="D47" s="164"/>
      <c r="E47" s="7">
        <f t="shared" ref="E47" si="79">D44</f>
        <v>0</v>
      </c>
      <c r="F47" s="7" t="s">
        <v>41</v>
      </c>
      <c r="G47" s="7">
        <v>81</v>
      </c>
      <c r="H47" s="57"/>
      <c r="I47" s="96"/>
      <c r="J47" s="97" t="str">
        <f t="shared" si="1"/>
        <v/>
      </c>
      <c r="K47" s="16" t="e">
        <f t="shared" si="2"/>
        <v>#N/A</v>
      </c>
      <c r="L47" s="15" t="str">
        <f>IF(I47="","",VLOOKUP(I47,PSMListe,'PSM Liste'!$T$4,FALSE))</f>
        <v/>
      </c>
      <c r="M47" s="33" t="str">
        <f t="shared" si="22"/>
        <v/>
      </c>
      <c r="N47" s="33" t="str">
        <f t="shared" si="22"/>
        <v/>
      </c>
      <c r="O47" s="33" t="str">
        <f t="shared" si="22"/>
        <v/>
      </c>
      <c r="P47" s="33" t="str">
        <f t="shared" si="22"/>
        <v/>
      </c>
      <c r="Q47" s="33" t="str">
        <f t="shared" si="22"/>
        <v/>
      </c>
      <c r="R47" s="33" t="str">
        <f t="shared" si="22"/>
        <v/>
      </c>
      <c r="S47" s="33" t="str">
        <f t="shared" si="22"/>
        <v/>
      </c>
      <c r="T47" s="33" t="str">
        <f t="shared" si="22"/>
        <v/>
      </c>
      <c r="U47" s="52" t="str">
        <f t="shared" si="22"/>
        <v/>
      </c>
      <c r="V47" s="56" t="str">
        <f t="shared" si="4"/>
        <v/>
      </c>
      <c r="AE47" t="e">
        <f t="shared" si="5"/>
        <v>#N/A</v>
      </c>
      <c r="AF47" t="e">
        <f t="shared" si="6"/>
        <v>#N/A</v>
      </c>
      <c r="AG47" s="3" t="str">
        <f t="shared" si="7"/>
        <v/>
      </c>
      <c r="AH47" s="3" t="str">
        <f t="shared" si="8"/>
        <v/>
      </c>
      <c r="AI47" s="3" t="str">
        <f t="shared" si="9"/>
        <v/>
      </c>
      <c r="AJ47" s="3" t="str">
        <f t="shared" si="10"/>
        <v/>
      </c>
      <c r="AK47" s="3" t="str">
        <f t="shared" si="11"/>
        <v/>
      </c>
      <c r="AL47" s="3" t="str">
        <f t="shared" si="12"/>
        <v/>
      </c>
      <c r="AM47" s="3" t="str">
        <f t="shared" si="13"/>
        <v/>
      </c>
      <c r="AN47" s="3" t="str">
        <f t="shared" si="14"/>
        <v/>
      </c>
      <c r="AO47" s="3" t="str">
        <f t="shared" si="15"/>
        <v/>
      </c>
      <c r="AQ47" t="e">
        <f>VLOOKUP($I47,PSMListe,'PSM Liste'!P$4,FALSE)</f>
        <v>#N/A</v>
      </c>
      <c r="AR47" t="e">
        <f>VLOOKUP($I47,PSMListe,'PSM Liste'!Q$4,FALSE)</f>
        <v>#N/A</v>
      </c>
      <c r="AS47" t="e">
        <f>VLOOKUP($I47,PSMListe,'PSM Liste'!R$4,FALSE)</f>
        <v>#N/A</v>
      </c>
      <c r="AT47" t="e">
        <f>VLOOKUP($I47,PSMListe,'PSM Liste'!S$4,FALSE)</f>
        <v>#N/A</v>
      </c>
      <c r="AU47" t="e">
        <f>VLOOKUP($I47,PSMListe,'PSM Liste'!T$4,FALSE)</f>
        <v>#N/A</v>
      </c>
      <c r="AV47" t="e">
        <f>VLOOKUP($I47,PSMListe,'PSM Liste'!U$4,FALSE)</f>
        <v>#N/A</v>
      </c>
      <c r="AW47" t="e">
        <f>VLOOKUP($I47,PSMListe,'PSM Liste'!V$4,FALSE)</f>
        <v>#N/A</v>
      </c>
      <c r="AX47" t="e">
        <f>VLOOKUP($I47,PSMListe,'PSM Liste'!W$4,FALSE)</f>
        <v>#N/A</v>
      </c>
      <c r="AY47" t="e">
        <f>VLOOKUP($I47,PSMListe,'PSM Liste'!X$4,FALSE)</f>
        <v>#N/A</v>
      </c>
      <c r="AZ47" t="e">
        <f>VLOOKUP($I47,PSMListe,'PSM Liste'!Y$4,FALSE)</f>
        <v>#N/A</v>
      </c>
      <c r="BA47" t="e">
        <f t="shared" si="16"/>
        <v>#N/A</v>
      </c>
      <c r="BB47" t="e">
        <f t="shared" si="17"/>
        <v>#N/A</v>
      </c>
      <c r="BC47" t="e">
        <f t="shared" si="18"/>
        <v>#N/A</v>
      </c>
      <c r="BG47" s="78" t="str">
        <f t="shared" si="19"/>
        <v/>
      </c>
      <c r="BH47" s="18" t="str">
        <f t="shared" si="20"/>
        <v/>
      </c>
      <c r="BI47" s="18" t="str">
        <f t="shared" si="23"/>
        <v/>
      </c>
      <c r="BJ47" s="79" t="str">
        <f t="shared" si="21"/>
        <v/>
      </c>
    </row>
    <row r="48" spans="1:62" ht="23.45" customHeight="1" thickBot="1" x14ac:dyDescent="0.3">
      <c r="A48" s="166"/>
      <c r="B48" s="167"/>
      <c r="C48" s="134" t="str">
        <f t="shared" ref="C48" si="80">IF(B48="","",B48)</f>
        <v/>
      </c>
      <c r="D48" s="168"/>
      <c r="E48" s="73">
        <f t="shared" ref="E48" si="81">D48</f>
        <v>0</v>
      </c>
      <c r="F48" s="176" t="s">
        <v>57</v>
      </c>
      <c r="G48" s="177"/>
      <c r="H48" s="178"/>
      <c r="I48" s="93"/>
      <c r="J48" s="98" t="str">
        <f t="shared" si="1"/>
        <v/>
      </c>
      <c r="K48" s="12" t="e">
        <f t="shared" si="2"/>
        <v>#N/A</v>
      </c>
      <c r="L48" s="11" t="str">
        <f>IF(I48="","",VLOOKUP(I48,PSMListe,'PSM Liste'!$T$4,FALSE))</f>
        <v/>
      </c>
      <c r="M48" s="31" t="str">
        <f t="shared" si="22"/>
        <v/>
      </c>
      <c r="N48" s="31" t="str">
        <f t="shared" si="22"/>
        <v/>
      </c>
      <c r="O48" s="31" t="str">
        <f t="shared" si="22"/>
        <v/>
      </c>
      <c r="P48" s="31" t="str">
        <f t="shared" si="22"/>
        <v/>
      </c>
      <c r="Q48" s="31" t="str">
        <f t="shared" si="22"/>
        <v/>
      </c>
      <c r="R48" s="31" t="str">
        <f t="shared" si="22"/>
        <v/>
      </c>
      <c r="S48" s="31" t="str">
        <f t="shared" si="22"/>
        <v/>
      </c>
      <c r="T48" s="31" t="str">
        <f t="shared" si="22"/>
        <v/>
      </c>
      <c r="U48" s="50" t="str">
        <f t="shared" si="22"/>
        <v/>
      </c>
      <c r="V48" s="54" t="str">
        <f t="shared" si="4"/>
        <v/>
      </c>
      <c r="AE48" t="e">
        <f t="shared" si="5"/>
        <v>#N/A</v>
      </c>
      <c r="AF48" t="e">
        <f t="shared" si="6"/>
        <v>#N/A</v>
      </c>
      <c r="AG48" s="3" t="str">
        <f t="shared" si="7"/>
        <v/>
      </c>
      <c r="AH48" s="3" t="str">
        <f t="shared" si="8"/>
        <v/>
      </c>
      <c r="AI48" s="3" t="str">
        <f t="shared" si="9"/>
        <v/>
      </c>
      <c r="AJ48" s="3" t="str">
        <f t="shared" si="10"/>
        <v/>
      </c>
      <c r="AK48" s="3" t="str">
        <f t="shared" si="11"/>
        <v/>
      </c>
      <c r="AL48" s="3" t="str">
        <f t="shared" si="12"/>
        <v/>
      </c>
      <c r="AM48" s="3" t="str">
        <f t="shared" si="13"/>
        <v/>
      </c>
      <c r="AN48" s="3" t="str">
        <f t="shared" si="14"/>
        <v/>
      </c>
      <c r="AO48" s="3" t="str">
        <f t="shared" si="15"/>
        <v/>
      </c>
      <c r="AQ48" t="e">
        <f>VLOOKUP($I48,PSMListe,'PSM Liste'!P$4,FALSE)</f>
        <v>#N/A</v>
      </c>
      <c r="AR48" t="e">
        <f>VLOOKUP($I48,PSMListe,'PSM Liste'!Q$4,FALSE)</f>
        <v>#N/A</v>
      </c>
      <c r="AS48" t="e">
        <f>VLOOKUP($I48,PSMListe,'PSM Liste'!R$4,FALSE)</f>
        <v>#N/A</v>
      </c>
      <c r="AT48" t="e">
        <f>VLOOKUP($I48,PSMListe,'PSM Liste'!S$4,FALSE)</f>
        <v>#N/A</v>
      </c>
      <c r="AU48" t="e">
        <f>VLOOKUP($I48,PSMListe,'PSM Liste'!T$4,FALSE)</f>
        <v>#N/A</v>
      </c>
      <c r="AV48" t="e">
        <f>VLOOKUP($I48,PSMListe,'PSM Liste'!U$4,FALSE)</f>
        <v>#N/A</v>
      </c>
      <c r="AW48" t="e">
        <f>VLOOKUP($I48,PSMListe,'PSM Liste'!V$4,FALSE)</f>
        <v>#N/A</v>
      </c>
      <c r="AX48" t="e">
        <f>VLOOKUP($I48,PSMListe,'PSM Liste'!W$4,FALSE)</f>
        <v>#N/A</v>
      </c>
      <c r="AY48" t="e">
        <f>VLOOKUP($I48,PSMListe,'PSM Liste'!X$4,FALSE)</f>
        <v>#N/A</v>
      </c>
      <c r="AZ48" t="e">
        <f>VLOOKUP($I48,PSMListe,'PSM Liste'!Y$4,FALSE)</f>
        <v>#N/A</v>
      </c>
      <c r="BA48" t="e">
        <f t="shared" si="16"/>
        <v>#N/A</v>
      </c>
      <c r="BB48" t="e">
        <f t="shared" si="17"/>
        <v>#N/A</v>
      </c>
      <c r="BC48" t="e">
        <f t="shared" si="18"/>
        <v>#N/A</v>
      </c>
      <c r="BG48" s="78" t="str">
        <f t="shared" si="19"/>
        <v/>
      </c>
      <c r="BH48" s="18" t="str">
        <f t="shared" si="20"/>
        <v/>
      </c>
      <c r="BI48" s="18" t="str">
        <f t="shared" si="23"/>
        <v/>
      </c>
      <c r="BJ48" s="79" t="str">
        <f t="shared" si="21"/>
        <v/>
      </c>
    </row>
    <row r="49" spans="1:62" ht="23.45" customHeight="1" thickBot="1" x14ac:dyDescent="0.3">
      <c r="A49" s="159"/>
      <c r="B49" s="161"/>
      <c r="C49" s="133" t="str">
        <f t="shared" ref="C49" si="82">IF(B48="","",B48)</f>
        <v/>
      </c>
      <c r="D49" s="163"/>
      <c r="E49" s="72">
        <f t="shared" ref="E49" si="83">D48</f>
        <v>0</v>
      </c>
      <c r="F49" s="169"/>
      <c r="G49" s="170"/>
      <c r="H49" s="171"/>
      <c r="I49" s="95"/>
      <c r="J49" s="94" t="str">
        <f t="shared" si="1"/>
        <v/>
      </c>
      <c r="K49" s="14" t="e">
        <f t="shared" si="2"/>
        <v>#N/A</v>
      </c>
      <c r="L49" s="13" t="str">
        <f>IF(I49="","",VLOOKUP(I49,PSMListe,'PSM Liste'!$T$4,FALSE))</f>
        <v/>
      </c>
      <c r="M49" s="32" t="str">
        <f t="shared" si="22"/>
        <v/>
      </c>
      <c r="N49" s="32" t="str">
        <f t="shared" si="22"/>
        <v/>
      </c>
      <c r="O49" s="32" t="str">
        <f t="shared" si="22"/>
        <v/>
      </c>
      <c r="P49" s="32" t="str">
        <f t="shared" si="22"/>
        <v/>
      </c>
      <c r="Q49" s="32" t="str">
        <f t="shared" si="22"/>
        <v/>
      </c>
      <c r="R49" s="32" t="str">
        <f t="shared" si="22"/>
        <v/>
      </c>
      <c r="S49" s="32" t="str">
        <f t="shared" si="22"/>
        <v/>
      </c>
      <c r="T49" s="32" t="str">
        <f t="shared" si="22"/>
        <v/>
      </c>
      <c r="U49" s="51" t="str">
        <f t="shared" si="22"/>
        <v/>
      </c>
      <c r="V49" s="55" t="str">
        <f t="shared" si="4"/>
        <v/>
      </c>
      <c r="AE49" t="e">
        <f t="shared" si="5"/>
        <v>#N/A</v>
      </c>
      <c r="AF49" t="e">
        <f t="shared" si="6"/>
        <v>#N/A</v>
      </c>
      <c r="AG49" s="3" t="str">
        <f t="shared" si="7"/>
        <v/>
      </c>
      <c r="AH49" s="3" t="str">
        <f t="shared" si="8"/>
        <v/>
      </c>
      <c r="AI49" s="3" t="str">
        <f t="shared" si="9"/>
        <v/>
      </c>
      <c r="AJ49" s="3" t="str">
        <f t="shared" si="10"/>
        <v/>
      </c>
      <c r="AK49" s="3" t="str">
        <f t="shared" si="11"/>
        <v/>
      </c>
      <c r="AL49" s="3" t="str">
        <f t="shared" si="12"/>
        <v/>
      </c>
      <c r="AM49" s="3" t="str">
        <f t="shared" si="13"/>
        <v/>
      </c>
      <c r="AN49" s="3" t="str">
        <f t="shared" si="14"/>
        <v/>
      </c>
      <c r="AO49" s="3" t="str">
        <f t="shared" si="15"/>
        <v/>
      </c>
      <c r="AQ49" t="e">
        <f>VLOOKUP($I49,PSMListe,'PSM Liste'!P$4,FALSE)</f>
        <v>#N/A</v>
      </c>
      <c r="AR49" t="e">
        <f>VLOOKUP($I49,PSMListe,'PSM Liste'!Q$4,FALSE)</f>
        <v>#N/A</v>
      </c>
      <c r="AS49" t="e">
        <f>VLOOKUP($I49,PSMListe,'PSM Liste'!R$4,FALSE)</f>
        <v>#N/A</v>
      </c>
      <c r="AT49" t="e">
        <f>VLOOKUP($I49,PSMListe,'PSM Liste'!S$4,FALSE)</f>
        <v>#N/A</v>
      </c>
      <c r="AU49" t="e">
        <f>VLOOKUP($I49,PSMListe,'PSM Liste'!T$4,FALSE)</f>
        <v>#N/A</v>
      </c>
      <c r="AV49" t="e">
        <f>VLOOKUP($I49,PSMListe,'PSM Liste'!U$4,FALSE)</f>
        <v>#N/A</v>
      </c>
      <c r="AW49" t="e">
        <f>VLOOKUP($I49,PSMListe,'PSM Liste'!V$4,FALSE)</f>
        <v>#N/A</v>
      </c>
      <c r="AX49" t="e">
        <f>VLOOKUP($I49,PSMListe,'PSM Liste'!W$4,FALSE)</f>
        <v>#N/A</v>
      </c>
      <c r="AY49" t="e">
        <f>VLOOKUP($I49,PSMListe,'PSM Liste'!X$4,FALSE)</f>
        <v>#N/A</v>
      </c>
      <c r="AZ49" t="e">
        <f>VLOOKUP($I49,PSMListe,'PSM Liste'!Y$4,FALSE)</f>
        <v>#N/A</v>
      </c>
      <c r="BA49" t="e">
        <f t="shared" si="16"/>
        <v>#N/A</v>
      </c>
      <c r="BB49" t="e">
        <f t="shared" si="17"/>
        <v>#N/A</v>
      </c>
      <c r="BC49" t="e">
        <f t="shared" si="18"/>
        <v>#N/A</v>
      </c>
      <c r="BG49" s="78" t="str">
        <f t="shared" si="19"/>
        <v/>
      </c>
      <c r="BH49" s="18" t="str">
        <f t="shared" si="20"/>
        <v/>
      </c>
      <c r="BI49" s="18" t="str">
        <f t="shared" si="23"/>
        <v/>
      </c>
      <c r="BJ49" s="79" t="str">
        <f t="shared" si="21"/>
        <v/>
      </c>
    </row>
    <row r="50" spans="1:62" ht="23.45" customHeight="1" thickBot="1" x14ac:dyDescent="0.3">
      <c r="A50" s="159"/>
      <c r="B50" s="161"/>
      <c r="C50" s="133" t="str">
        <f t="shared" ref="C50" si="84">IF(B48="","",B48)</f>
        <v/>
      </c>
      <c r="D50" s="163"/>
      <c r="E50" s="72">
        <f t="shared" ref="E50" si="85">D48</f>
        <v>0</v>
      </c>
      <c r="F50" s="169"/>
      <c r="G50" s="170"/>
      <c r="H50" s="171"/>
      <c r="I50" s="95"/>
      <c r="J50" s="94" t="str">
        <f t="shared" si="1"/>
        <v/>
      </c>
      <c r="K50" s="14" t="e">
        <f t="shared" si="2"/>
        <v>#N/A</v>
      </c>
      <c r="L50" s="13" t="str">
        <f>IF(I50="","",VLOOKUP(I50,PSMListe,'PSM Liste'!$T$4,FALSE))</f>
        <v/>
      </c>
      <c r="M50" s="32" t="str">
        <f t="shared" si="22"/>
        <v/>
      </c>
      <c r="N50" s="32" t="str">
        <f t="shared" si="22"/>
        <v/>
      </c>
      <c r="O50" s="32" t="str">
        <f t="shared" si="22"/>
        <v/>
      </c>
      <c r="P50" s="32" t="str">
        <f t="shared" si="22"/>
        <v/>
      </c>
      <c r="Q50" s="32" t="str">
        <f t="shared" si="22"/>
        <v/>
      </c>
      <c r="R50" s="32" t="str">
        <f t="shared" si="22"/>
        <v/>
      </c>
      <c r="S50" s="32" t="str">
        <f t="shared" si="22"/>
        <v/>
      </c>
      <c r="T50" s="32" t="str">
        <f t="shared" si="22"/>
        <v/>
      </c>
      <c r="U50" s="51" t="str">
        <f t="shared" si="22"/>
        <v/>
      </c>
      <c r="V50" s="55" t="str">
        <f t="shared" si="4"/>
        <v/>
      </c>
      <c r="AE50" t="e">
        <f t="shared" si="5"/>
        <v>#N/A</v>
      </c>
      <c r="AF50" t="e">
        <f t="shared" si="6"/>
        <v>#N/A</v>
      </c>
      <c r="AG50" s="3" t="str">
        <f t="shared" si="7"/>
        <v/>
      </c>
      <c r="AH50" s="3" t="str">
        <f t="shared" si="8"/>
        <v/>
      </c>
      <c r="AI50" s="3" t="str">
        <f t="shared" si="9"/>
        <v/>
      </c>
      <c r="AJ50" s="3" t="str">
        <f t="shared" si="10"/>
        <v/>
      </c>
      <c r="AK50" s="3" t="str">
        <f t="shared" si="11"/>
        <v/>
      </c>
      <c r="AL50" s="3" t="str">
        <f t="shared" si="12"/>
        <v/>
      </c>
      <c r="AM50" s="3" t="str">
        <f t="shared" si="13"/>
        <v/>
      </c>
      <c r="AN50" s="3" t="str">
        <f t="shared" si="14"/>
        <v/>
      </c>
      <c r="AO50" s="3" t="str">
        <f t="shared" si="15"/>
        <v/>
      </c>
      <c r="AQ50" t="e">
        <f>VLOOKUP($I50,PSMListe,'PSM Liste'!P$4,FALSE)</f>
        <v>#N/A</v>
      </c>
      <c r="AR50" t="e">
        <f>VLOOKUP($I50,PSMListe,'PSM Liste'!Q$4,FALSE)</f>
        <v>#N/A</v>
      </c>
      <c r="AS50" t="e">
        <f>VLOOKUP($I50,PSMListe,'PSM Liste'!R$4,FALSE)</f>
        <v>#N/A</v>
      </c>
      <c r="AT50" t="e">
        <f>VLOOKUP($I50,PSMListe,'PSM Liste'!S$4,FALSE)</f>
        <v>#N/A</v>
      </c>
      <c r="AU50" t="e">
        <f>VLOOKUP($I50,PSMListe,'PSM Liste'!T$4,FALSE)</f>
        <v>#N/A</v>
      </c>
      <c r="AV50" t="e">
        <f>VLOOKUP($I50,PSMListe,'PSM Liste'!U$4,FALSE)</f>
        <v>#N/A</v>
      </c>
      <c r="AW50" t="e">
        <f>VLOOKUP($I50,PSMListe,'PSM Liste'!V$4,FALSE)</f>
        <v>#N/A</v>
      </c>
      <c r="AX50" t="e">
        <f>VLOOKUP($I50,PSMListe,'PSM Liste'!W$4,FALSE)</f>
        <v>#N/A</v>
      </c>
      <c r="AY50" t="e">
        <f>VLOOKUP($I50,PSMListe,'PSM Liste'!X$4,FALSE)</f>
        <v>#N/A</v>
      </c>
      <c r="AZ50" t="e">
        <f>VLOOKUP($I50,PSMListe,'PSM Liste'!Y$4,FALSE)</f>
        <v>#N/A</v>
      </c>
      <c r="BA50" t="e">
        <f t="shared" si="16"/>
        <v>#N/A</v>
      </c>
      <c r="BB50" t="e">
        <f t="shared" si="17"/>
        <v>#N/A</v>
      </c>
      <c r="BC50" t="e">
        <f t="shared" si="18"/>
        <v>#N/A</v>
      </c>
      <c r="BG50" s="78" t="str">
        <f t="shared" si="19"/>
        <v/>
      </c>
      <c r="BH50" s="18" t="str">
        <f t="shared" si="20"/>
        <v/>
      </c>
      <c r="BI50" s="18" t="str">
        <f t="shared" si="23"/>
        <v/>
      </c>
      <c r="BJ50" s="79" t="str">
        <f t="shared" si="21"/>
        <v/>
      </c>
    </row>
    <row r="51" spans="1:62" ht="23.45" customHeight="1" thickBot="1" x14ac:dyDescent="0.3">
      <c r="A51" s="160"/>
      <c r="B51" s="162"/>
      <c r="C51" s="133" t="str">
        <f t="shared" ref="C51" si="86">IF(B48="","",B48)</f>
        <v/>
      </c>
      <c r="D51" s="164"/>
      <c r="E51" s="7">
        <f t="shared" ref="E51" si="87">D48</f>
        <v>0</v>
      </c>
      <c r="F51" s="7" t="s">
        <v>41</v>
      </c>
      <c r="G51" s="7">
        <v>85</v>
      </c>
      <c r="H51" s="57"/>
      <c r="I51" s="96"/>
      <c r="J51" s="97" t="str">
        <f t="shared" si="1"/>
        <v/>
      </c>
      <c r="K51" s="16" t="e">
        <f t="shared" si="2"/>
        <v>#N/A</v>
      </c>
      <c r="L51" s="15" t="str">
        <f>IF(I51="","",VLOOKUP(I51,PSMListe,'PSM Liste'!$T$4,FALSE))</f>
        <v/>
      </c>
      <c r="M51" s="33" t="str">
        <f t="shared" si="22"/>
        <v/>
      </c>
      <c r="N51" s="33" t="str">
        <f t="shared" si="22"/>
        <v/>
      </c>
      <c r="O51" s="33" t="str">
        <f t="shared" si="22"/>
        <v/>
      </c>
      <c r="P51" s="33" t="str">
        <f t="shared" si="22"/>
        <v/>
      </c>
      <c r="Q51" s="33" t="str">
        <f t="shared" si="22"/>
        <v/>
      </c>
      <c r="R51" s="33" t="str">
        <f t="shared" si="22"/>
        <v/>
      </c>
      <c r="S51" s="33" t="str">
        <f t="shared" si="22"/>
        <v/>
      </c>
      <c r="T51" s="33" t="str">
        <f t="shared" si="22"/>
        <v/>
      </c>
      <c r="U51" s="52" t="str">
        <f t="shared" si="22"/>
        <v/>
      </c>
      <c r="V51" s="56" t="str">
        <f t="shared" si="4"/>
        <v/>
      </c>
      <c r="AE51" t="e">
        <f t="shared" si="5"/>
        <v>#N/A</v>
      </c>
      <c r="AF51" t="e">
        <f t="shared" si="6"/>
        <v>#N/A</v>
      </c>
      <c r="AG51" s="3" t="str">
        <f t="shared" si="7"/>
        <v/>
      </c>
      <c r="AH51" s="3" t="str">
        <f t="shared" si="8"/>
        <v/>
      </c>
      <c r="AI51" s="3" t="str">
        <f t="shared" si="9"/>
        <v/>
      </c>
      <c r="AJ51" s="3" t="str">
        <f t="shared" si="10"/>
        <v/>
      </c>
      <c r="AK51" s="3" t="str">
        <f t="shared" si="11"/>
        <v/>
      </c>
      <c r="AL51" s="3" t="str">
        <f t="shared" si="12"/>
        <v/>
      </c>
      <c r="AM51" s="3" t="str">
        <f t="shared" si="13"/>
        <v/>
      </c>
      <c r="AN51" s="3" t="str">
        <f t="shared" si="14"/>
        <v/>
      </c>
      <c r="AO51" s="3" t="str">
        <f t="shared" si="15"/>
        <v/>
      </c>
      <c r="AQ51" t="e">
        <f>VLOOKUP($I51,PSMListe,'PSM Liste'!P$4,FALSE)</f>
        <v>#N/A</v>
      </c>
      <c r="AR51" t="e">
        <f>VLOOKUP($I51,PSMListe,'PSM Liste'!Q$4,FALSE)</f>
        <v>#N/A</v>
      </c>
      <c r="AS51" t="e">
        <f>VLOOKUP($I51,PSMListe,'PSM Liste'!R$4,FALSE)</f>
        <v>#N/A</v>
      </c>
      <c r="AT51" t="e">
        <f>VLOOKUP($I51,PSMListe,'PSM Liste'!S$4,FALSE)</f>
        <v>#N/A</v>
      </c>
      <c r="AU51" t="e">
        <f>VLOOKUP($I51,PSMListe,'PSM Liste'!T$4,FALSE)</f>
        <v>#N/A</v>
      </c>
      <c r="AV51" t="e">
        <f>VLOOKUP($I51,PSMListe,'PSM Liste'!U$4,FALSE)</f>
        <v>#N/A</v>
      </c>
      <c r="AW51" t="e">
        <f>VLOOKUP($I51,PSMListe,'PSM Liste'!V$4,FALSE)</f>
        <v>#N/A</v>
      </c>
      <c r="AX51" t="e">
        <f>VLOOKUP($I51,PSMListe,'PSM Liste'!W$4,FALSE)</f>
        <v>#N/A</v>
      </c>
      <c r="AY51" t="e">
        <f>VLOOKUP($I51,PSMListe,'PSM Liste'!X$4,FALSE)</f>
        <v>#N/A</v>
      </c>
      <c r="AZ51" t="e">
        <f>VLOOKUP($I51,PSMListe,'PSM Liste'!Y$4,FALSE)</f>
        <v>#N/A</v>
      </c>
      <c r="BA51" t="e">
        <f t="shared" si="16"/>
        <v>#N/A</v>
      </c>
      <c r="BB51" t="e">
        <f t="shared" si="17"/>
        <v>#N/A</v>
      </c>
      <c r="BC51" t="e">
        <f t="shared" si="18"/>
        <v>#N/A</v>
      </c>
      <c r="BG51" s="78" t="str">
        <f t="shared" si="19"/>
        <v/>
      </c>
      <c r="BH51" s="18" t="str">
        <f t="shared" si="20"/>
        <v/>
      </c>
      <c r="BI51" s="18" t="str">
        <f t="shared" si="23"/>
        <v/>
      </c>
      <c r="BJ51" s="79" t="str">
        <f t="shared" si="21"/>
        <v/>
      </c>
    </row>
    <row r="52" spans="1:62" ht="23.45" customHeight="1" thickBot="1" x14ac:dyDescent="0.3">
      <c r="A52" s="179"/>
      <c r="B52" s="167"/>
      <c r="C52" s="134" t="str">
        <f t="shared" ref="C52" si="88">IF(B52="","",B52)</f>
        <v/>
      </c>
      <c r="D52" s="168"/>
      <c r="E52" s="73">
        <f t="shared" ref="E52" si="89">D52</f>
        <v>0</v>
      </c>
      <c r="F52" s="176" t="s">
        <v>82</v>
      </c>
      <c r="G52" s="177"/>
      <c r="H52" s="178"/>
      <c r="I52" s="93"/>
      <c r="J52" s="98" t="str">
        <f t="shared" si="1"/>
        <v/>
      </c>
      <c r="K52" s="12" t="e">
        <f t="shared" si="2"/>
        <v>#N/A</v>
      </c>
      <c r="L52" s="11" t="str">
        <f>IF(I52="","",VLOOKUP(I52,PSMListe,'PSM Liste'!$T$4,FALSE))</f>
        <v/>
      </c>
      <c r="M52" s="31" t="str">
        <f t="shared" si="22"/>
        <v/>
      </c>
      <c r="N52" s="31" t="str">
        <f t="shared" si="22"/>
        <v/>
      </c>
      <c r="O52" s="31" t="str">
        <f t="shared" si="22"/>
        <v/>
      </c>
      <c r="P52" s="31" t="str">
        <f t="shared" si="22"/>
        <v/>
      </c>
      <c r="Q52" s="31" t="str">
        <f t="shared" si="22"/>
        <v/>
      </c>
      <c r="R52" s="31" t="str">
        <f t="shared" si="22"/>
        <v/>
      </c>
      <c r="S52" s="31" t="str">
        <f t="shared" si="22"/>
        <v/>
      </c>
      <c r="T52" s="31" t="str">
        <f t="shared" si="22"/>
        <v/>
      </c>
      <c r="U52" s="50" t="str">
        <f t="shared" si="22"/>
        <v/>
      </c>
      <c r="V52" s="54" t="str">
        <f t="shared" si="4"/>
        <v/>
      </c>
      <c r="AE52" t="e">
        <f t="shared" si="5"/>
        <v>#N/A</v>
      </c>
      <c r="AF52" t="e">
        <f t="shared" si="6"/>
        <v>#N/A</v>
      </c>
      <c r="AG52" s="3" t="str">
        <f t="shared" si="7"/>
        <v/>
      </c>
      <c r="AH52" s="3" t="str">
        <f t="shared" si="8"/>
        <v/>
      </c>
      <c r="AI52" s="3" t="str">
        <f t="shared" si="9"/>
        <v/>
      </c>
      <c r="AJ52" s="3" t="str">
        <f t="shared" si="10"/>
        <v/>
      </c>
      <c r="AK52" s="3" t="str">
        <f t="shared" si="11"/>
        <v/>
      </c>
      <c r="AL52" s="3" t="str">
        <f t="shared" si="12"/>
        <v/>
      </c>
      <c r="AM52" s="3" t="str">
        <f t="shared" si="13"/>
        <v/>
      </c>
      <c r="AN52" s="3" t="str">
        <f t="shared" si="14"/>
        <v/>
      </c>
      <c r="AO52" s="3" t="str">
        <f t="shared" si="15"/>
        <v/>
      </c>
      <c r="AQ52" t="e">
        <f>VLOOKUP($I52,PSMListe,'PSM Liste'!P$4,FALSE)</f>
        <v>#N/A</v>
      </c>
      <c r="AR52" t="e">
        <f>VLOOKUP($I52,PSMListe,'PSM Liste'!Q$4,FALSE)</f>
        <v>#N/A</v>
      </c>
      <c r="AS52" t="e">
        <f>VLOOKUP($I52,PSMListe,'PSM Liste'!R$4,FALSE)</f>
        <v>#N/A</v>
      </c>
      <c r="AT52" t="e">
        <f>VLOOKUP($I52,PSMListe,'PSM Liste'!S$4,FALSE)</f>
        <v>#N/A</v>
      </c>
      <c r="AU52" t="e">
        <f>VLOOKUP($I52,PSMListe,'PSM Liste'!T$4,FALSE)</f>
        <v>#N/A</v>
      </c>
      <c r="AV52" t="e">
        <f>VLOOKUP($I52,PSMListe,'PSM Liste'!U$4,FALSE)</f>
        <v>#N/A</v>
      </c>
      <c r="AW52" t="e">
        <f>VLOOKUP($I52,PSMListe,'PSM Liste'!V$4,FALSE)</f>
        <v>#N/A</v>
      </c>
      <c r="AX52" t="e">
        <f>VLOOKUP($I52,PSMListe,'PSM Liste'!W$4,FALSE)</f>
        <v>#N/A</v>
      </c>
      <c r="AY52" t="e">
        <f>VLOOKUP($I52,PSMListe,'PSM Liste'!X$4,FALSE)</f>
        <v>#N/A</v>
      </c>
      <c r="AZ52" t="e">
        <f>VLOOKUP($I52,PSMListe,'PSM Liste'!Y$4,FALSE)</f>
        <v>#N/A</v>
      </c>
      <c r="BA52" t="e">
        <f t="shared" si="16"/>
        <v>#N/A</v>
      </c>
      <c r="BB52" t="e">
        <f t="shared" si="17"/>
        <v>#N/A</v>
      </c>
      <c r="BC52" t="e">
        <f t="shared" si="18"/>
        <v>#N/A</v>
      </c>
      <c r="BG52" s="78" t="str">
        <f t="shared" si="19"/>
        <v/>
      </c>
      <c r="BH52" s="18" t="str">
        <f t="shared" si="20"/>
        <v/>
      </c>
      <c r="BI52" s="18" t="str">
        <f t="shared" si="23"/>
        <v/>
      </c>
      <c r="BJ52" s="79" t="str">
        <f t="shared" si="21"/>
        <v/>
      </c>
    </row>
    <row r="53" spans="1:62" ht="23.45" customHeight="1" thickBot="1" x14ac:dyDescent="0.3">
      <c r="A53" s="159"/>
      <c r="B53" s="161"/>
      <c r="C53" s="133" t="str">
        <f t="shared" ref="C53" si="90">IF(B52="","",B52)</f>
        <v/>
      </c>
      <c r="D53" s="163"/>
      <c r="E53" s="72">
        <f t="shared" ref="E53" si="91">D52</f>
        <v>0</v>
      </c>
      <c r="F53" s="169"/>
      <c r="G53" s="170"/>
      <c r="H53" s="171"/>
      <c r="I53" s="95"/>
      <c r="J53" s="94" t="str">
        <f t="shared" si="1"/>
        <v/>
      </c>
      <c r="K53" s="14" t="e">
        <f>IF(AV53&gt;0,BB53,IF(C53&lt;=61,AX53,(IF(AND(C53&gt;61,C53&lt;=71),AY53,(IF(C53&gt;71,AZ53,"Fehler"))))))</f>
        <v>#N/A</v>
      </c>
      <c r="L53" s="13" t="str">
        <f>IF(I53="","",VLOOKUP(I53,PSMListe,'PSM Liste'!$T$4,FALSE))</f>
        <v/>
      </c>
      <c r="M53" s="32" t="str">
        <f t="shared" si="22"/>
        <v/>
      </c>
      <c r="N53" s="32" t="str">
        <f t="shared" si="22"/>
        <v/>
      </c>
      <c r="O53" s="32" t="str">
        <f t="shared" si="22"/>
        <v/>
      </c>
      <c r="P53" s="32" t="str">
        <f t="shared" si="22"/>
        <v/>
      </c>
      <c r="Q53" s="32" t="str">
        <f t="shared" si="22"/>
        <v/>
      </c>
      <c r="R53" s="32" t="str">
        <f t="shared" si="22"/>
        <v/>
      </c>
      <c r="S53" s="32" t="str">
        <f t="shared" si="22"/>
        <v/>
      </c>
      <c r="T53" s="32" t="str">
        <f t="shared" si="22"/>
        <v/>
      </c>
      <c r="U53" s="51" t="str">
        <f t="shared" si="22"/>
        <v/>
      </c>
      <c r="V53" s="55" t="str">
        <f t="shared" si="4"/>
        <v/>
      </c>
      <c r="AE53" t="e">
        <f t="shared" si="5"/>
        <v>#N/A</v>
      </c>
      <c r="AF53" t="e">
        <f t="shared" si="6"/>
        <v>#N/A</v>
      </c>
      <c r="AG53" s="3" t="str">
        <f t="shared" si="7"/>
        <v/>
      </c>
      <c r="AH53" s="3" t="str">
        <f t="shared" si="8"/>
        <v/>
      </c>
      <c r="AI53" s="3" t="str">
        <f t="shared" si="9"/>
        <v/>
      </c>
      <c r="AJ53" s="3" t="str">
        <f t="shared" si="10"/>
        <v/>
      </c>
      <c r="AK53" s="3" t="str">
        <f t="shared" si="11"/>
        <v/>
      </c>
      <c r="AL53" s="3" t="str">
        <f t="shared" si="12"/>
        <v/>
      </c>
      <c r="AM53" s="3" t="str">
        <f t="shared" si="13"/>
        <v/>
      </c>
      <c r="AN53" s="3" t="str">
        <f t="shared" si="14"/>
        <v/>
      </c>
      <c r="AO53" s="3" t="str">
        <f t="shared" si="15"/>
        <v/>
      </c>
      <c r="AQ53" t="e">
        <f>VLOOKUP($I53,PSMListe,'PSM Liste'!P$4,FALSE)</f>
        <v>#N/A</v>
      </c>
      <c r="AR53" t="e">
        <f>VLOOKUP($I53,PSMListe,'PSM Liste'!Q$4,FALSE)</f>
        <v>#N/A</v>
      </c>
      <c r="AS53" t="e">
        <f>VLOOKUP($I53,PSMListe,'PSM Liste'!R$4,FALSE)</f>
        <v>#N/A</v>
      </c>
      <c r="AT53" t="e">
        <f>VLOOKUP($I53,PSMListe,'PSM Liste'!S$4,FALSE)</f>
        <v>#N/A</v>
      </c>
      <c r="AU53" t="e">
        <f>VLOOKUP($I53,PSMListe,'PSM Liste'!T$4,FALSE)</f>
        <v>#N/A</v>
      </c>
      <c r="AV53" t="e">
        <f>VLOOKUP($I53,PSMListe,'PSM Liste'!U$4,FALSE)</f>
        <v>#N/A</v>
      </c>
      <c r="AW53" t="e">
        <f>VLOOKUP($I53,PSMListe,'PSM Liste'!V$4,FALSE)</f>
        <v>#N/A</v>
      </c>
      <c r="AX53" t="e">
        <f>VLOOKUP($I53,PSMListe,'PSM Liste'!W$4,FALSE)</f>
        <v>#N/A</v>
      </c>
      <c r="AY53" t="e">
        <f>VLOOKUP($I53,PSMListe,'PSM Liste'!X$4,FALSE)</f>
        <v>#N/A</v>
      </c>
      <c r="AZ53" t="e">
        <f>VLOOKUP($I53,PSMListe,'PSM Liste'!Y$4,FALSE)</f>
        <v>#N/A</v>
      </c>
      <c r="BA53" t="e">
        <f t="shared" si="16"/>
        <v>#N/A</v>
      </c>
      <c r="BB53" t="e">
        <f t="shared" si="17"/>
        <v>#N/A</v>
      </c>
      <c r="BC53" t="e">
        <f t="shared" si="18"/>
        <v>#N/A</v>
      </c>
      <c r="BG53" s="78" t="str">
        <f t="shared" si="19"/>
        <v/>
      </c>
      <c r="BH53" s="18" t="str">
        <f t="shared" si="20"/>
        <v/>
      </c>
      <c r="BI53" s="18" t="str">
        <f t="shared" si="23"/>
        <v/>
      </c>
      <c r="BJ53" s="79" t="str">
        <f t="shared" si="21"/>
        <v/>
      </c>
    </row>
    <row r="54" spans="1:62" ht="23.45" customHeight="1" thickBot="1" x14ac:dyDescent="0.3">
      <c r="A54" s="159"/>
      <c r="B54" s="161"/>
      <c r="C54" s="133" t="str">
        <f t="shared" ref="C54" si="92">IF(B52="","",B52)</f>
        <v/>
      </c>
      <c r="D54" s="163"/>
      <c r="E54" s="72">
        <f t="shared" ref="E54" si="93">D52</f>
        <v>0</v>
      </c>
      <c r="F54" s="169"/>
      <c r="G54" s="170"/>
      <c r="H54" s="171"/>
      <c r="I54" s="95"/>
      <c r="J54" s="94" t="str">
        <f t="shared" si="1"/>
        <v/>
      </c>
      <c r="K54" s="14" t="e">
        <f t="shared" si="2"/>
        <v>#N/A</v>
      </c>
      <c r="L54" s="13" t="str">
        <f>IF(I54="","",VLOOKUP(I54,PSMListe,'PSM Liste'!$T$4,FALSE))</f>
        <v/>
      </c>
      <c r="M54" s="32" t="str">
        <f t="shared" si="22"/>
        <v/>
      </c>
      <c r="N54" s="32" t="str">
        <f t="shared" si="22"/>
        <v/>
      </c>
      <c r="O54" s="32" t="str">
        <f t="shared" si="22"/>
        <v/>
      </c>
      <c r="P54" s="32" t="str">
        <f t="shared" si="22"/>
        <v/>
      </c>
      <c r="Q54" s="32" t="str">
        <f t="shared" si="22"/>
        <v/>
      </c>
      <c r="R54" s="32" t="str">
        <f t="shared" si="22"/>
        <v/>
      </c>
      <c r="S54" s="32" t="str">
        <f t="shared" si="22"/>
        <v/>
      </c>
      <c r="T54" s="32" t="str">
        <f t="shared" si="22"/>
        <v/>
      </c>
      <c r="U54" s="51" t="str">
        <f t="shared" si="22"/>
        <v/>
      </c>
      <c r="V54" s="55" t="str">
        <f t="shared" si="4"/>
        <v/>
      </c>
      <c r="AE54" t="e">
        <f t="shared" si="5"/>
        <v>#N/A</v>
      </c>
      <c r="AF54" t="e">
        <f t="shared" si="6"/>
        <v>#N/A</v>
      </c>
      <c r="AG54" s="3" t="str">
        <f t="shared" si="7"/>
        <v/>
      </c>
      <c r="AH54" s="3" t="str">
        <f t="shared" si="8"/>
        <v/>
      </c>
      <c r="AI54" s="3" t="str">
        <f t="shared" si="9"/>
        <v/>
      </c>
      <c r="AJ54" s="3" t="str">
        <f t="shared" si="10"/>
        <v/>
      </c>
      <c r="AK54" s="3" t="str">
        <f t="shared" si="11"/>
        <v/>
      </c>
      <c r="AL54" s="3" t="str">
        <f t="shared" si="12"/>
        <v/>
      </c>
      <c r="AM54" s="3" t="str">
        <f t="shared" si="13"/>
        <v/>
      </c>
      <c r="AN54" s="3" t="str">
        <f t="shared" si="14"/>
        <v/>
      </c>
      <c r="AO54" s="3" t="str">
        <f t="shared" si="15"/>
        <v/>
      </c>
      <c r="AQ54" t="e">
        <f>VLOOKUP($I54,PSMListe,'PSM Liste'!P$4,FALSE)</f>
        <v>#N/A</v>
      </c>
      <c r="AR54" t="e">
        <f>VLOOKUP($I54,PSMListe,'PSM Liste'!Q$4,FALSE)</f>
        <v>#N/A</v>
      </c>
      <c r="AS54" t="e">
        <f>VLOOKUP($I54,PSMListe,'PSM Liste'!R$4,FALSE)</f>
        <v>#N/A</v>
      </c>
      <c r="AT54" t="e">
        <f>VLOOKUP($I54,PSMListe,'PSM Liste'!S$4,FALSE)</f>
        <v>#N/A</v>
      </c>
      <c r="AU54" t="e">
        <f>VLOOKUP($I54,PSMListe,'PSM Liste'!T$4,FALSE)</f>
        <v>#N/A</v>
      </c>
      <c r="AV54" t="e">
        <f>VLOOKUP($I54,PSMListe,'PSM Liste'!U$4,FALSE)</f>
        <v>#N/A</v>
      </c>
      <c r="AW54" t="e">
        <f>VLOOKUP($I54,PSMListe,'PSM Liste'!V$4,FALSE)</f>
        <v>#N/A</v>
      </c>
      <c r="AX54" t="e">
        <f>VLOOKUP($I54,PSMListe,'PSM Liste'!W$4,FALSE)</f>
        <v>#N/A</v>
      </c>
      <c r="AY54" t="e">
        <f>VLOOKUP($I54,PSMListe,'PSM Liste'!X$4,FALSE)</f>
        <v>#N/A</v>
      </c>
      <c r="AZ54" t="e">
        <f>VLOOKUP($I54,PSMListe,'PSM Liste'!Y$4,FALSE)</f>
        <v>#N/A</v>
      </c>
      <c r="BA54" t="e">
        <f t="shared" si="16"/>
        <v>#N/A</v>
      </c>
      <c r="BB54" t="e">
        <f t="shared" si="17"/>
        <v>#N/A</v>
      </c>
      <c r="BC54" t="e">
        <f t="shared" si="18"/>
        <v>#N/A</v>
      </c>
      <c r="BG54" s="78" t="str">
        <f t="shared" si="19"/>
        <v/>
      </c>
      <c r="BH54" s="18" t="str">
        <f t="shared" si="20"/>
        <v/>
      </c>
      <c r="BI54" s="18" t="str">
        <f t="shared" si="23"/>
        <v/>
      </c>
      <c r="BJ54" s="79" t="str">
        <f t="shared" si="21"/>
        <v/>
      </c>
    </row>
    <row r="55" spans="1:62" ht="23.45" customHeight="1" thickBot="1" x14ac:dyDescent="0.3">
      <c r="A55" s="160"/>
      <c r="B55" s="162"/>
      <c r="C55" s="133" t="str">
        <f t="shared" ref="C55" si="94">IF(B52="","",B52)</f>
        <v/>
      </c>
      <c r="D55" s="164"/>
      <c r="E55" s="7">
        <f t="shared" ref="E55" si="95">D52</f>
        <v>0</v>
      </c>
      <c r="F55" s="7" t="s">
        <v>41</v>
      </c>
      <c r="G55" s="7">
        <v>85</v>
      </c>
      <c r="H55" s="57">
        <v>89</v>
      </c>
      <c r="I55" s="96"/>
      <c r="J55" s="97" t="str">
        <f t="shared" si="1"/>
        <v/>
      </c>
      <c r="K55" s="16" t="e">
        <f t="shared" si="2"/>
        <v>#N/A</v>
      </c>
      <c r="L55" s="15" t="str">
        <f>IF(I55="","",VLOOKUP(I55,PSMListe,'PSM Liste'!$T$4,FALSE))</f>
        <v/>
      </c>
      <c r="M55" s="33" t="str">
        <f t="shared" si="22"/>
        <v/>
      </c>
      <c r="N55" s="33" t="str">
        <f t="shared" si="22"/>
        <v/>
      </c>
      <c r="O55" s="33" t="str">
        <f t="shared" si="22"/>
        <v/>
      </c>
      <c r="P55" s="33" t="str">
        <f t="shared" si="22"/>
        <v/>
      </c>
      <c r="Q55" s="33" t="str">
        <f t="shared" si="22"/>
        <v/>
      </c>
      <c r="R55" s="33" t="str">
        <f t="shared" si="22"/>
        <v/>
      </c>
      <c r="S55" s="33" t="str">
        <f t="shared" si="22"/>
        <v/>
      </c>
      <c r="T55" s="33" t="str">
        <f t="shared" si="22"/>
        <v/>
      </c>
      <c r="U55" s="52" t="str">
        <f t="shared" si="22"/>
        <v/>
      </c>
      <c r="V55" s="56" t="str">
        <f t="shared" si="4"/>
        <v/>
      </c>
      <c r="AE55" t="e">
        <f t="shared" si="5"/>
        <v>#N/A</v>
      </c>
      <c r="AF55" t="e">
        <f t="shared" si="6"/>
        <v>#N/A</v>
      </c>
      <c r="AG55" s="3" t="str">
        <f t="shared" si="7"/>
        <v/>
      </c>
      <c r="AH55" s="3" t="str">
        <f t="shared" si="8"/>
        <v/>
      </c>
      <c r="AI55" s="3" t="str">
        <f t="shared" si="9"/>
        <v/>
      </c>
      <c r="AJ55" s="3" t="str">
        <f t="shared" si="10"/>
        <v/>
      </c>
      <c r="AK55" s="3" t="str">
        <f t="shared" si="11"/>
        <v/>
      </c>
      <c r="AL55" s="3" t="str">
        <f t="shared" si="12"/>
        <v/>
      </c>
      <c r="AM55" s="3" t="str">
        <f t="shared" si="13"/>
        <v/>
      </c>
      <c r="AN55" s="3" t="str">
        <f t="shared" si="14"/>
        <v/>
      </c>
      <c r="AO55" s="3" t="str">
        <f t="shared" si="15"/>
        <v/>
      </c>
      <c r="AQ55" t="e">
        <f>VLOOKUP($I55,PSMListe,'PSM Liste'!P$4,FALSE)</f>
        <v>#N/A</v>
      </c>
      <c r="AR55" t="e">
        <f>VLOOKUP($I55,PSMListe,'PSM Liste'!Q$4,FALSE)</f>
        <v>#N/A</v>
      </c>
      <c r="AS55" t="e">
        <f>VLOOKUP($I55,PSMListe,'PSM Liste'!R$4,FALSE)</f>
        <v>#N/A</v>
      </c>
      <c r="AT55" t="e">
        <f>VLOOKUP($I55,PSMListe,'PSM Liste'!S$4,FALSE)</f>
        <v>#N/A</v>
      </c>
      <c r="AU55" t="e">
        <f>VLOOKUP($I55,PSMListe,'PSM Liste'!T$4,FALSE)</f>
        <v>#N/A</v>
      </c>
      <c r="AV55" t="e">
        <f>VLOOKUP($I55,PSMListe,'PSM Liste'!U$4,FALSE)</f>
        <v>#N/A</v>
      </c>
      <c r="AW55" t="e">
        <f>VLOOKUP($I55,PSMListe,'PSM Liste'!V$4,FALSE)</f>
        <v>#N/A</v>
      </c>
      <c r="AX55" t="e">
        <f>VLOOKUP($I55,PSMListe,'PSM Liste'!W$4,FALSE)</f>
        <v>#N/A</v>
      </c>
      <c r="AY55" t="e">
        <f>VLOOKUP($I55,PSMListe,'PSM Liste'!X$4,FALSE)</f>
        <v>#N/A</v>
      </c>
      <c r="AZ55" t="e">
        <f>VLOOKUP($I55,PSMListe,'PSM Liste'!Y$4,FALSE)</f>
        <v>#N/A</v>
      </c>
      <c r="BA55" t="e">
        <f t="shared" si="16"/>
        <v>#N/A</v>
      </c>
      <c r="BB55" t="e">
        <f t="shared" si="17"/>
        <v>#N/A</v>
      </c>
      <c r="BC55" t="e">
        <f t="shared" si="18"/>
        <v>#N/A</v>
      </c>
      <c r="BG55" s="80" t="str">
        <f t="shared" si="19"/>
        <v/>
      </c>
      <c r="BH55" s="81" t="str">
        <f t="shared" si="20"/>
        <v/>
      </c>
      <c r="BI55" s="81" t="str">
        <f t="shared" si="23"/>
        <v/>
      </c>
      <c r="BJ55" s="82" t="str">
        <f t="shared" si="21"/>
        <v/>
      </c>
    </row>
    <row r="56" spans="1:62" x14ac:dyDescent="0.25">
      <c r="BA56" t="str">
        <f t="shared" si="16"/>
        <v>error</v>
      </c>
      <c r="BB56">
        <f t="shared" si="17"/>
        <v>0</v>
      </c>
      <c r="BC56" t="str">
        <f t="shared" si="18"/>
        <v/>
      </c>
    </row>
    <row r="57" spans="1:62" x14ac:dyDescent="0.25">
      <c r="BA57" t="str">
        <f t="shared" si="16"/>
        <v>error</v>
      </c>
      <c r="BB57">
        <f t="shared" si="17"/>
        <v>0</v>
      </c>
      <c r="BC57" t="str">
        <f t="shared" si="18"/>
        <v/>
      </c>
    </row>
  </sheetData>
  <sheetProtection algorithmName="SHA-512" hashValue="DQG0fRoKFk1qL6wVo7WIOxwWSS0AV6IewN9TD34OILyLtTyq5lPTv55296rLvaxqLqWxgVj4iKszjqMUFRKO9A==" saltValue="PlfYJurazJCO7/cncfifVg==" spinCount="100000" sheet="1" objects="1" scenarios="1"/>
  <mergeCells count="55">
    <mergeCell ref="I9:J9"/>
    <mergeCell ref="I11:J11"/>
    <mergeCell ref="I12:J12"/>
    <mergeCell ref="F15:H15"/>
    <mergeCell ref="A16:A19"/>
    <mergeCell ref="B16:B19"/>
    <mergeCell ref="D16:D19"/>
    <mergeCell ref="F16:H17"/>
    <mergeCell ref="F18:H18"/>
    <mergeCell ref="A14:U14"/>
    <mergeCell ref="A24:A27"/>
    <mergeCell ref="B24:B27"/>
    <mergeCell ref="D24:D27"/>
    <mergeCell ref="F24:H25"/>
    <mergeCell ref="F26:H26"/>
    <mergeCell ref="A20:A23"/>
    <mergeCell ref="B20:B23"/>
    <mergeCell ref="D20:D23"/>
    <mergeCell ref="F20:H21"/>
    <mergeCell ref="F22:H22"/>
    <mergeCell ref="A32:A35"/>
    <mergeCell ref="B32:B35"/>
    <mergeCell ref="D32:D35"/>
    <mergeCell ref="F32:H33"/>
    <mergeCell ref="F34:H34"/>
    <mergeCell ref="A28:A31"/>
    <mergeCell ref="B28:B31"/>
    <mergeCell ref="D28:D31"/>
    <mergeCell ref="F28:H29"/>
    <mergeCell ref="F30:H30"/>
    <mergeCell ref="A40:A43"/>
    <mergeCell ref="B40:B43"/>
    <mergeCell ref="D40:D43"/>
    <mergeCell ref="F40:H41"/>
    <mergeCell ref="F42:H42"/>
    <mergeCell ref="A36:A39"/>
    <mergeCell ref="B36:B39"/>
    <mergeCell ref="D36:D39"/>
    <mergeCell ref="F36:H37"/>
    <mergeCell ref="F38:H38"/>
    <mergeCell ref="A48:A51"/>
    <mergeCell ref="B48:B51"/>
    <mergeCell ref="D48:D51"/>
    <mergeCell ref="F48:H49"/>
    <mergeCell ref="F50:H50"/>
    <mergeCell ref="A44:A47"/>
    <mergeCell ref="B44:B47"/>
    <mergeCell ref="D44:D47"/>
    <mergeCell ref="F44:H45"/>
    <mergeCell ref="F46:H46"/>
    <mergeCell ref="A52:A55"/>
    <mergeCell ref="B52:B55"/>
    <mergeCell ref="D52:D55"/>
    <mergeCell ref="F52:H53"/>
    <mergeCell ref="F54:H54"/>
  </mergeCells>
  <conditionalFormatting sqref="M16:U55">
    <cfRule type="cellIs" dxfId="106" priority="8" operator="equal">
      <formula>4.1</formula>
    </cfRule>
    <cfRule type="cellIs" dxfId="105" priority="9" operator="equal">
      <formula>3.1</formula>
    </cfRule>
    <cfRule type="cellIs" dxfId="104" priority="10" operator="equal">
      <formula>2.1</formula>
    </cfRule>
    <cfRule type="cellIs" dxfId="103" priority="11" operator="equal">
      <formula>1.1</formula>
    </cfRule>
    <cfRule type="cellIs" dxfId="102" priority="12" operator="equal">
      <formula>0.1</formula>
    </cfRule>
    <cfRule type="cellIs" dxfId="101" priority="13" operator="equal">
      <formula>5.1</formula>
    </cfRule>
    <cfRule type="iconSet" priority="14">
      <iconSet iconSet="5Quarters" showValue="0">
        <cfvo type="percent" val="0"/>
        <cfvo type="num" val="2"/>
        <cfvo type="num" val="3"/>
        <cfvo type="num" val="4"/>
        <cfvo type="num" val="5"/>
      </iconSet>
    </cfRule>
  </conditionalFormatting>
  <conditionalFormatting sqref="M8:M13">
    <cfRule type="cellIs" dxfId="100" priority="1" operator="equal">
      <formula>5.1</formula>
    </cfRule>
    <cfRule type="cellIs" dxfId="99" priority="2" operator="equal">
      <formula>4.1</formula>
    </cfRule>
    <cfRule type="cellIs" dxfId="98" priority="3" operator="equal">
      <formula>3.1</formula>
    </cfRule>
    <cfRule type="cellIs" dxfId="97" priority="4" operator="equal">
      <formula>2.1</formula>
    </cfRule>
    <cfRule type="cellIs" dxfId="96" priority="5" operator="equal">
      <formula>1.1</formula>
    </cfRule>
    <cfRule type="cellIs" dxfId="95" priority="6" operator="equal">
      <formula>0.1</formula>
    </cfRule>
    <cfRule type="iconSet" priority="7">
      <iconSet iconSet="5Quarters" showValue="0">
        <cfvo type="percent" val="0"/>
        <cfvo type="percent" val="20"/>
        <cfvo type="percent" val="40"/>
        <cfvo type="percent" val="60"/>
        <cfvo type="percent" val="80"/>
      </iconSet>
    </cfRule>
  </conditionalFormatting>
  <dataValidations count="1">
    <dataValidation type="list" allowBlank="1" showInputMessage="1" showErrorMessage="1" sqref="I16:I55" xr:uid="{29889F79-88CD-4586-A370-5EC4F1BED500}">
      <formula1>INDIRECT("PSMEingabe[Produkt]")</formula1>
    </dataValidation>
  </dataValidations>
  <pageMargins left="0.70866141732283472" right="0.70866141732283472" top="0.32" bottom="0.11811023622047245" header="0.31496062992125984" footer="0.2"/>
  <pageSetup paperSize="9" scale="63" orientation="portrait" r:id="rId1"/>
  <colBreaks count="1" manualBreakCount="1">
    <brk id="22"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00B6B-6275-4F90-9073-A7AA6CE24EF1}">
  <sheetPr codeName="Tabelle14">
    <pageSetUpPr autoPageBreaks="0" fitToPage="1"/>
  </sheetPr>
  <dimension ref="A1:BJ57"/>
  <sheetViews>
    <sheetView showGridLines="0" zoomScaleNormal="100" workbookViewId="0"/>
  </sheetViews>
  <sheetFormatPr defaultColWidth="11" defaultRowHeight="14.3" x14ac:dyDescent="0.25"/>
  <cols>
    <col min="2" max="2" width="11.25" customWidth="1"/>
    <col min="3" max="3" width="2" hidden="1" customWidth="1"/>
    <col min="5" max="5" width="11.375" hidden="1" customWidth="1"/>
    <col min="6" max="6" width="4.375" customWidth="1"/>
    <col min="7" max="8" width="6.25" customWidth="1"/>
    <col min="9" max="9" width="15" customWidth="1"/>
    <col min="10" max="10" width="12.75" customWidth="1"/>
    <col min="11" max="11" width="6.125" hidden="1" customWidth="1"/>
    <col min="12" max="12" width="13" customWidth="1"/>
    <col min="13" max="14" width="4.25" style="2" customWidth="1"/>
    <col min="15" max="15" width="6.625" style="2" customWidth="1"/>
    <col min="16" max="21" width="4.25" style="2" customWidth="1"/>
    <col min="22" max="22" width="31.25" style="34" hidden="1" customWidth="1"/>
    <col min="23" max="30" width="4.25" style="2" customWidth="1"/>
    <col min="31" max="31" width="26" hidden="1" customWidth="1"/>
    <col min="32" max="32" width="21.875" hidden="1" customWidth="1"/>
    <col min="33" max="41" width="4.75" style="2" hidden="1" customWidth="1"/>
    <col min="42" max="42" width="12.875" hidden="1" customWidth="1"/>
    <col min="43" max="44" width="0" hidden="1" customWidth="1"/>
    <col min="45" max="49" width="8.625" hidden="1" customWidth="1"/>
    <col min="50" max="51" width="0" hidden="1" customWidth="1"/>
    <col min="52" max="54" width="19.875" hidden="1" customWidth="1"/>
    <col min="55" max="55" width="12.875" hidden="1" customWidth="1"/>
    <col min="56" max="58" width="0" hidden="1" customWidth="1"/>
    <col min="59" max="59" width="14.25" hidden="1" customWidth="1"/>
    <col min="60" max="61" width="6.875" hidden="1" customWidth="1"/>
    <col min="62" max="62" width="11.625" hidden="1" customWidth="1"/>
  </cols>
  <sheetData>
    <row r="1" spans="1:62" ht="14.95" x14ac:dyDescent="0.25">
      <c r="A1" s="115" t="s">
        <v>83</v>
      </c>
    </row>
    <row r="2" spans="1:62" ht="14.95" x14ac:dyDescent="0.25">
      <c r="A2" t="s">
        <v>77</v>
      </c>
    </row>
    <row r="3" spans="1:62" ht="14.95" x14ac:dyDescent="0.25">
      <c r="A3" t="str">
        <f>Deckblatt!A4</f>
        <v>Auswahl</v>
      </c>
    </row>
    <row r="4" spans="1:62" ht="14.95" x14ac:dyDescent="0.25">
      <c r="A4" t="str">
        <f>Deckblatt!A7</f>
        <v>Tel.:</v>
      </c>
    </row>
    <row r="5" spans="1:62" ht="14.95" x14ac:dyDescent="0.25">
      <c r="A5" t="str">
        <f>Deckblatt!A8</f>
        <v>Mail:</v>
      </c>
    </row>
    <row r="7" spans="1:62" ht="14.95" x14ac:dyDescent="0.25">
      <c r="K7" s="17"/>
      <c r="M7" s="2" t="s">
        <v>41</v>
      </c>
      <c r="N7" s="9" t="s">
        <v>70</v>
      </c>
    </row>
    <row r="8" spans="1:62" ht="14.95" x14ac:dyDescent="0.25">
      <c r="M8" s="35">
        <v>1</v>
      </c>
      <c r="N8" s="119" t="s">
        <v>319</v>
      </c>
      <c r="O8" s="72"/>
      <c r="R8" s="72"/>
      <c r="S8" s="72"/>
      <c r="T8" s="72"/>
      <c r="U8" s="72"/>
      <c r="V8" s="38"/>
    </row>
    <row r="9" spans="1:62" ht="14.95" x14ac:dyDescent="0.25">
      <c r="B9" s="1" t="s">
        <v>22</v>
      </c>
      <c r="C9" s="1"/>
      <c r="D9" s="101"/>
      <c r="H9" s="1" t="s">
        <v>20</v>
      </c>
      <c r="I9" s="157"/>
      <c r="J9" s="157"/>
      <c r="K9" s="17"/>
      <c r="M9" s="35">
        <v>2</v>
      </c>
      <c r="N9" s="37" t="s">
        <v>66</v>
      </c>
      <c r="O9" s="72"/>
      <c r="R9" s="72"/>
      <c r="S9" s="72"/>
      <c r="T9" s="72"/>
      <c r="U9" s="72"/>
      <c r="V9" s="39"/>
    </row>
    <row r="10" spans="1:62" ht="14.95" x14ac:dyDescent="0.25">
      <c r="B10" s="1" t="s">
        <v>23</v>
      </c>
      <c r="C10" s="1"/>
      <c r="D10" s="101"/>
      <c r="H10" s="1"/>
      <c r="I10" s="40"/>
      <c r="J10" s="40"/>
      <c r="M10" s="35">
        <v>3</v>
      </c>
      <c r="N10" s="37" t="s">
        <v>68</v>
      </c>
      <c r="O10" s="72"/>
      <c r="R10" s="72"/>
      <c r="S10" s="72"/>
      <c r="T10" s="72"/>
      <c r="U10" s="72"/>
      <c r="V10" s="38"/>
    </row>
    <row r="11" spans="1:62" x14ac:dyDescent="0.25">
      <c r="B11" s="1" t="s">
        <v>24</v>
      </c>
      <c r="C11" s="1"/>
      <c r="D11" s="101"/>
      <c r="F11" t="s">
        <v>25</v>
      </c>
      <c r="H11" s="1" t="s">
        <v>21</v>
      </c>
      <c r="I11" s="157"/>
      <c r="J11" s="157"/>
      <c r="K11" s="17"/>
      <c r="M11" s="35">
        <v>4</v>
      </c>
      <c r="N11" s="37" t="s">
        <v>67</v>
      </c>
      <c r="O11" s="72"/>
      <c r="R11" s="72"/>
      <c r="S11" s="72"/>
      <c r="T11" s="72"/>
      <c r="U11" s="72"/>
      <c r="V11" s="38"/>
    </row>
    <row r="12" spans="1:62" ht="14.95" x14ac:dyDescent="0.25">
      <c r="B12" s="1" t="s">
        <v>27</v>
      </c>
      <c r="C12" s="1"/>
      <c r="D12" s="101"/>
      <c r="F12" t="s">
        <v>26</v>
      </c>
      <c r="I12" s="157"/>
      <c r="J12" s="157"/>
      <c r="K12" s="19"/>
      <c r="L12" s="18"/>
      <c r="M12" s="35">
        <v>5</v>
      </c>
      <c r="N12" s="37" t="s">
        <v>69</v>
      </c>
      <c r="O12" s="72"/>
      <c r="R12" s="72"/>
      <c r="S12" s="72"/>
      <c r="T12" s="72"/>
      <c r="U12" s="72"/>
      <c r="V12" s="38"/>
    </row>
    <row r="13" spans="1:62" ht="14.95" x14ac:dyDescent="0.25">
      <c r="K13" s="19"/>
      <c r="L13" s="18"/>
      <c r="M13" s="36"/>
      <c r="N13" s="37" t="s">
        <v>71</v>
      </c>
      <c r="O13" s="72"/>
      <c r="R13" s="72"/>
      <c r="S13" s="72"/>
      <c r="T13" s="72"/>
      <c r="U13" s="72"/>
      <c r="V13" s="38"/>
    </row>
    <row r="14" spans="1:62" ht="27.7" customHeight="1" thickBot="1" x14ac:dyDescent="0.3">
      <c r="A14" s="165" t="s">
        <v>349</v>
      </c>
      <c r="B14" s="165"/>
      <c r="C14" s="165"/>
      <c r="D14" s="165"/>
      <c r="E14" s="165"/>
      <c r="F14" s="165"/>
      <c r="G14" s="165"/>
      <c r="H14" s="165"/>
      <c r="I14" s="165"/>
      <c r="J14" s="165"/>
      <c r="K14" s="165"/>
      <c r="L14" s="165"/>
      <c r="M14" s="165"/>
      <c r="N14" s="165"/>
      <c r="O14" s="165"/>
      <c r="P14" s="165"/>
      <c r="Q14" s="165"/>
      <c r="R14" s="165"/>
      <c r="S14" s="165"/>
      <c r="T14" s="165"/>
      <c r="U14" s="165"/>
      <c r="BD14" t="s">
        <v>28</v>
      </c>
    </row>
    <row r="15" spans="1:62" ht="138.1" customHeight="1" thickBot="1" x14ac:dyDescent="0.3">
      <c r="A15" s="10" t="s">
        <v>4</v>
      </c>
      <c r="B15" s="10" t="s">
        <v>39</v>
      </c>
      <c r="C15" s="10"/>
      <c r="D15" s="53" t="s">
        <v>79</v>
      </c>
      <c r="E15" s="10"/>
      <c r="F15" s="173" t="s">
        <v>37</v>
      </c>
      <c r="G15" s="173"/>
      <c r="H15" s="173"/>
      <c r="I15" s="10" t="s">
        <v>5</v>
      </c>
      <c r="J15" s="53" t="s">
        <v>78</v>
      </c>
      <c r="K15" s="10" t="s">
        <v>6</v>
      </c>
      <c r="L15" s="21" t="s">
        <v>7</v>
      </c>
      <c r="M15" s="22" t="str">
        <f>AG15</f>
        <v>Peronospora</v>
      </c>
      <c r="N15" s="22" t="str">
        <f t="shared" ref="N15:S15" si="0">AH15</f>
        <v>Oidium</v>
      </c>
      <c r="O15" s="22" t="str">
        <f t="shared" si="0"/>
        <v>Botrytis</v>
      </c>
      <c r="P15" s="22" t="str">
        <f t="shared" si="0"/>
        <v>Roter Brenner</v>
      </c>
      <c r="Q15" s="22" t="str">
        <f t="shared" si="0"/>
        <v>Phomopsis</v>
      </c>
      <c r="R15" s="22" t="str">
        <f t="shared" si="0"/>
        <v>Schwarzfäule</v>
      </c>
      <c r="S15" s="22" t="str">
        <f t="shared" si="0"/>
        <v>Kräusel- und
Pockenmilbe</v>
      </c>
      <c r="T15" s="22" t="str">
        <f>AN15</f>
        <v>Spinnmilben/
Rote Spinne</v>
      </c>
      <c r="U15" s="22" t="s">
        <v>318</v>
      </c>
      <c r="V15" s="45" t="s">
        <v>50</v>
      </c>
      <c r="W15" s="5"/>
      <c r="X15" s="5"/>
      <c r="Y15" s="5"/>
      <c r="Z15" s="5"/>
      <c r="AA15" s="5"/>
      <c r="AB15" s="5"/>
      <c r="AC15" s="5"/>
      <c r="AD15" s="5"/>
      <c r="AE15" t="s">
        <v>35</v>
      </c>
      <c r="AF15" t="s">
        <v>38</v>
      </c>
      <c r="AG15" s="4" t="str">
        <f>'PSM Liste'!F5</f>
        <v>Peronospora</v>
      </c>
      <c r="AH15" s="4" t="str">
        <f>'PSM Liste'!G5</f>
        <v>Oidium</v>
      </c>
      <c r="AI15" s="4" t="str">
        <f>'PSM Liste'!H5</f>
        <v>Botrytis</v>
      </c>
      <c r="AJ15" s="4" t="str">
        <f>'PSM Liste'!I5</f>
        <v>Roter Brenner</v>
      </c>
      <c r="AK15" s="4" t="str">
        <f>'PSM Liste'!J5</f>
        <v>Phomopsis</v>
      </c>
      <c r="AL15" s="4" t="str">
        <f>'PSM Liste'!K5</f>
        <v>Schwarzfäule</v>
      </c>
      <c r="AM15" s="4" t="str">
        <f>'PSM Liste'!L5</f>
        <v>Kräusel- und
Pockenmilbe</v>
      </c>
      <c r="AN15" s="4" t="str">
        <f>'PSM Liste'!M5</f>
        <v>Spinnmilben/
Rote Spinne</v>
      </c>
      <c r="AO15" s="4" t="str">
        <f>'PSM Liste'!N5</f>
        <v>Abiotischer Stress</v>
      </c>
      <c r="AP15" s="4" t="str">
        <f>'PSM Liste'!O5</f>
        <v>Sonstiges:</v>
      </c>
      <c r="AQ15" s="4" t="str">
        <f>'PSM Liste'!P5</f>
        <v>Wartezeit</v>
      </c>
      <c r="AR15" s="4" t="str">
        <f>'PSM Liste'!Q5</f>
        <v>max. Anwendung</v>
      </c>
      <c r="AS15" s="4" t="str">
        <f>'PSM Liste'!R5</f>
        <v>Anwendung von</v>
      </c>
      <c r="AT15" s="4" t="str">
        <f>'PSM Liste'!S5</f>
        <v>bis</v>
      </c>
      <c r="AU15" s="4" t="str">
        <f>'PSM Liste'!T5</f>
        <v>Einheit</v>
      </c>
      <c r="AV15" s="4" t="str">
        <f>'PSM Liste'!U5</f>
        <v>AWMlkg/10.000m²</v>
      </c>
      <c r="AW15" s="4" t="str">
        <f>'PSM Liste'!V5</f>
        <v>kg/l MAX</v>
      </c>
      <c r="AX15" s="4" t="str">
        <f>'PSM Liste'!W5</f>
        <v>kg/l bis 61</v>
      </c>
      <c r="AY15" s="4" t="str">
        <f>'PSM Liste'!X5</f>
        <v>kg/l bis 71</v>
      </c>
      <c r="AZ15" s="4" t="str">
        <f>'PSM Liste'!Y5</f>
        <v>kg/l ab 71</v>
      </c>
      <c r="BA15" s="69" t="s">
        <v>49</v>
      </c>
      <c r="BB15" s="69" t="s">
        <v>48</v>
      </c>
      <c r="BC15" s="69" t="s">
        <v>44</v>
      </c>
      <c r="BD15" s="4" t="e">
        <f>'PSM Liste'!#REF!</f>
        <v>#REF!</v>
      </c>
      <c r="BE15" s="4" t="e">
        <f>'PSM Liste'!#REF!</f>
        <v>#REF!</v>
      </c>
      <c r="BG15" s="75" t="s">
        <v>5</v>
      </c>
      <c r="BH15" s="76" t="s">
        <v>75</v>
      </c>
      <c r="BI15" s="76" t="s">
        <v>7</v>
      </c>
      <c r="BJ15" s="77" t="s">
        <v>76</v>
      </c>
    </row>
    <row r="16" spans="1:62" ht="23.45" customHeight="1" thickBot="1" x14ac:dyDescent="0.3">
      <c r="A16" s="158"/>
      <c r="B16" s="161"/>
      <c r="C16" s="100" t="str">
        <f>IF(B16="","",B16)</f>
        <v/>
      </c>
      <c r="D16" s="163"/>
      <c r="E16" s="72">
        <f>D16</f>
        <v>0</v>
      </c>
      <c r="F16" s="174" t="s">
        <v>40</v>
      </c>
      <c r="G16" s="175"/>
      <c r="H16" s="171"/>
      <c r="I16" s="93"/>
      <c r="J16" s="94" t="str">
        <f t="shared" ref="J16:J55" si="1">_xlfn.IFNA(K16,"")</f>
        <v/>
      </c>
      <c r="K16" s="12" t="e">
        <f t="shared" ref="K16:K55" si="2">IF(AV16&gt;0,BB16,IF(C16&lt;=61,AX16,(IF(AND(C16&gt;61,C16&lt;=71),AY16,(IF(C16&gt;71,AZ16,"Fehler"))))))</f>
        <v>#N/A</v>
      </c>
      <c r="L16" s="23" t="str">
        <f>IF(I16="","",VLOOKUP(I16,PSMListe,'PSM Liste'!$T$4,FALSE))</f>
        <v/>
      </c>
      <c r="M16" s="24" t="str">
        <f>IF(AG16=0,"",AG16)</f>
        <v/>
      </c>
      <c r="N16" s="24" t="str">
        <f t="shared" ref="N16:U31" si="3">IF(AH16=0,"",AH16)</f>
        <v/>
      </c>
      <c r="O16" s="24" t="str">
        <f t="shared" si="3"/>
        <v/>
      </c>
      <c r="P16" s="24" t="str">
        <f t="shared" si="3"/>
        <v/>
      </c>
      <c r="Q16" s="24" t="str">
        <f t="shared" si="3"/>
        <v/>
      </c>
      <c r="R16" s="24" t="str">
        <f t="shared" si="3"/>
        <v/>
      </c>
      <c r="S16" s="24" t="str">
        <f t="shared" si="3"/>
        <v/>
      </c>
      <c r="T16" s="24" t="str">
        <f t="shared" si="3"/>
        <v/>
      </c>
      <c r="U16" s="46" t="str">
        <f t="shared" si="3"/>
        <v/>
      </c>
      <c r="V16" s="54" t="str">
        <f t="shared" ref="V16:V55" si="4">IF(I16="","",CONCATENATE(AF16,"max.",AR16,"x; "," WF(T):",AQ16,";  ",AE16))</f>
        <v/>
      </c>
      <c r="AE16" t="e">
        <f t="shared" ref="AE16:AE55" si="5">IF(VLOOKUP(I16,PSMListe,14,FALSE)="","",VLOOKUP(I16,PSMListe,14,FALSE))</f>
        <v>#N/A</v>
      </c>
      <c r="AF16" t="e">
        <f t="shared" ref="AF16:AF55" si="6">IF(C16&lt;AS16,"Anwendung zu früh; ",IF(C16&gt;AT16,"Anwendung zu spät; ",""))</f>
        <v>#N/A</v>
      </c>
      <c r="AG16" s="3" t="str">
        <f t="shared" ref="AG16:AG55" si="7">_xlfn.IFNA(VLOOKUP($I16,PSMListe,5,FALSE),"")</f>
        <v/>
      </c>
      <c r="AH16" s="3" t="str">
        <f t="shared" ref="AH16:AH55" si="8">_xlfn.IFNA(VLOOKUP($I16,PSMListe,6,FALSE),"")</f>
        <v/>
      </c>
      <c r="AI16" s="3" t="str">
        <f t="shared" ref="AI16:AI55" si="9">_xlfn.IFNA(VLOOKUP($I16,PSMListe,7,FALSE),"")</f>
        <v/>
      </c>
      <c r="AJ16" s="3" t="str">
        <f t="shared" ref="AJ16:AJ55" si="10">_xlfn.IFNA(VLOOKUP($I16,PSMListe,8,FALSE),"")</f>
        <v/>
      </c>
      <c r="AK16" s="3" t="str">
        <f t="shared" ref="AK16:AK55" si="11">_xlfn.IFNA(VLOOKUP($I16,PSMListe,9,FALSE),"")</f>
        <v/>
      </c>
      <c r="AL16" s="3" t="str">
        <f t="shared" ref="AL16:AL55" si="12">_xlfn.IFNA(VLOOKUP($I16,PSMListe,10,FALSE),"")</f>
        <v/>
      </c>
      <c r="AM16" s="3" t="str">
        <f t="shared" ref="AM16:AM55" si="13">_xlfn.IFNA(VLOOKUP($I16,PSMListe,11,FALSE),"")</f>
        <v/>
      </c>
      <c r="AN16" s="3" t="str">
        <f t="shared" ref="AN16:AN55" si="14">_xlfn.IFNA(VLOOKUP($I16,PSMListe,12,FALSE),"")</f>
        <v/>
      </c>
      <c r="AO16" s="3" t="str">
        <f t="shared" ref="AO16:AO55" si="15">_xlfn.IFNA(VLOOKUP($I16,PSMListe,13,FALSE),"")</f>
        <v/>
      </c>
      <c r="AQ16" t="e">
        <f>VLOOKUP($I16,PSMListe,'PSM Liste'!P$4,FALSE)</f>
        <v>#N/A</v>
      </c>
      <c r="AR16" t="e">
        <f>VLOOKUP($I16,PSMListe,'PSM Liste'!Q$4,FALSE)</f>
        <v>#N/A</v>
      </c>
      <c r="AS16" t="e">
        <f>VLOOKUP($I16,PSMListe,'PSM Liste'!R$4,FALSE)</f>
        <v>#N/A</v>
      </c>
      <c r="AT16" t="e">
        <f>VLOOKUP($I16,PSMListe,'PSM Liste'!S$4,FALSE)</f>
        <v>#N/A</v>
      </c>
      <c r="AU16" t="e">
        <f>VLOOKUP($I16,PSMListe,'PSM Liste'!T$4,FALSE)</f>
        <v>#N/A</v>
      </c>
      <c r="AV16" t="e">
        <f>VLOOKUP($I16,PSMListe,'PSM Liste'!U$4,FALSE)</f>
        <v>#N/A</v>
      </c>
      <c r="AW16" t="e">
        <f>VLOOKUP($I16,PSMListe,'PSM Liste'!V$4,FALSE)</f>
        <v>#N/A</v>
      </c>
      <c r="AX16" t="e">
        <f>VLOOKUP($I16,PSMListe,'PSM Liste'!W$4,FALSE)</f>
        <v>#N/A</v>
      </c>
      <c r="AY16" t="e">
        <f>VLOOKUP($I16,PSMListe,'PSM Liste'!X$4,FALSE)</f>
        <v>#N/A</v>
      </c>
      <c r="AZ16" t="e">
        <f>VLOOKUP($I16,PSMListe,'PSM Liste'!Y$4,FALSE)</f>
        <v>#N/A</v>
      </c>
      <c r="BA16" t="e">
        <f t="shared" ref="BA16:BA57" si="16">IF(AV16&gt;0,((AV16*((10000/$D$12)*E16*2)/10000)),"error")</f>
        <v>#N/A</v>
      </c>
      <c r="BB16" t="e">
        <f t="shared" ref="BB16:BB57" si="17">IF(BA16&lt;AW16,BA16,AW16)</f>
        <v>#N/A</v>
      </c>
      <c r="BC16" t="e">
        <f t="shared" ref="BC16:BC57" si="18">IF(AND(C16&gt;=AS16,C16&lt;=AT16),"","Außer Anwendungszeitraum")</f>
        <v>#N/A</v>
      </c>
      <c r="BG16" s="78" t="str">
        <f t="shared" ref="BG16:BG55" si="19">IF(I16="","",I16)</f>
        <v/>
      </c>
      <c r="BH16" s="18" t="str">
        <f t="shared" ref="BH16:BH55" si="20">IF(J16="","",J16*$D$11)</f>
        <v/>
      </c>
      <c r="BI16" s="18" t="str">
        <f>IF(BJ16="kg/ha","Kg",IF(BJ16="l/ha","L",IF(BJ16="kg/ha (LWA)", "Kg",IF(BJ16="l/ha (LWA)","L",""))))</f>
        <v/>
      </c>
      <c r="BJ16" s="79" t="str">
        <f t="shared" ref="BJ16:BJ55" si="21">IF(L16="","",L16)</f>
        <v/>
      </c>
    </row>
    <row r="17" spans="1:62" ht="23.45" customHeight="1" thickBot="1" x14ac:dyDescent="0.3">
      <c r="A17" s="159"/>
      <c r="B17" s="161"/>
      <c r="C17" s="133" t="str">
        <f>IF(B16="","",B16)</f>
        <v/>
      </c>
      <c r="D17" s="163"/>
      <c r="E17" s="72">
        <f>D16</f>
        <v>0</v>
      </c>
      <c r="F17" s="169"/>
      <c r="G17" s="170"/>
      <c r="H17" s="171"/>
      <c r="I17" s="95"/>
      <c r="J17" s="94" t="str">
        <f t="shared" si="1"/>
        <v/>
      </c>
      <c r="K17" s="14" t="e">
        <f t="shared" si="2"/>
        <v>#N/A</v>
      </c>
      <c r="L17" s="25" t="str">
        <f>IF(I17="","",VLOOKUP(I17,PSMListe,'PSM Liste'!$T$4,FALSE))</f>
        <v/>
      </c>
      <c r="M17" s="26" t="str">
        <f t="shared" ref="M17:U55" si="22">IF(AG17=0,"",AG17)</f>
        <v/>
      </c>
      <c r="N17" s="26" t="str">
        <f t="shared" si="3"/>
        <v/>
      </c>
      <c r="O17" s="26" t="str">
        <f t="shared" si="3"/>
        <v/>
      </c>
      <c r="P17" s="26" t="str">
        <f t="shared" si="3"/>
        <v/>
      </c>
      <c r="Q17" s="26" t="str">
        <f t="shared" si="3"/>
        <v/>
      </c>
      <c r="R17" s="26" t="str">
        <f t="shared" si="3"/>
        <v/>
      </c>
      <c r="S17" s="26" t="str">
        <f t="shared" si="3"/>
        <v/>
      </c>
      <c r="T17" s="26" t="str">
        <f t="shared" si="3"/>
        <v/>
      </c>
      <c r="U17" s="47" t="str">
        <f t="shared" si="3"/>
        <v/>
      </c>
      <c r="V17" s="55" t="str">
        <f t="shared" si="4"/>
        <v/>
      </c>
      <c r="AE17" t="e">
        <f t="shared" si="5"/>
        <v>#N/A</v>
      </c>
      <c r="AF17" t="e">
        <f t="shared" si="6"/>
        <v>#N/A</v>
      </c>
      <c r="AG17" s="3" t="str">
        <f t="shared" si="7"/>
        <v/>
      </c>
      <c r="AH17" s="3" t="str">
        <f t="shared" si="8"/>
        <v/>
      </c>
      <c r="AI17" s="3" t="str">
        <f t="shared" si="9"/>
        <v/>
      </c>
      <c r="AJ17" s="3" t="str">
        <f t="shared" si="10"/>
        <v/>
      </c>
      <c r="AK17" s="3" t="str">
        <f t="shared" si="11"/>
        <v/>
      </c>
      <c r="AL17" s="3" t="str">
        <f t="shared" si="12"/>
        <v/>
      </c>
      <c r="AM17" s="3" t="str">
        <f t="shared" si="13"/>
        <v/>
      </c>
      <c r="AN17" s="3" t="str">
        <f t="shared" si="14"/>
        <v/>
      </c>
      <c r="AO17" s="3" t="str">
        <f t="shared" si="15"/>
        <v/>
      </c>
      <c r="AQ17" t="e">
        <f>VLOOKUP($I17,PSMListe,'PSM Liste'!P$4,FALSE)</f>
        <v>#N/A</v>
      </c>
      <c r="AR17" t="e">
        <f>VLOOKUP($I17,PSMListe,'PSM Liste'!Q$4,FALSE)</f>
        <v>#N/A</v>
      </c>
      <c r="AS17" t="e">
        <f>VLOOKUP($I17,PSMListe,'PSM Liste'!R$4,FALSE)</f>
        <v>#N/A</v>
      </c>
      <c r="AT17" t="e">
        <f>VLOOKUP($I17,PSMListe,'PSM Liste'!S$4,FALSE)</f>
        <v>#N/A</v>
      </c>
      <c r="AU17" t="e">
        <f>VLOOKUP($I17,PSMListe,'PSM Liste'!T$4,FALSE)</f>
        <v>#N/A</v>
      </c>
      <c r="AV17" t="e">
        <f>VLOOKUP($I17,PSMListe,'PSM Liste'!U$4,FALSE)</f>
        <v>#N/A</v>
      </c>
      <c r="AW17" t="e">
        <f>VLOOKUP($I17,PSMListe,'PSM Liste'!V$4,FALSE)</f>
        <v>#N/A</v>
      </c>
      <c r="AX17" t="e">
        <f>VLOOKUP($I17,PSMListe,'PSM Liste'!W$4,FALSE)</f>
        <v>#N/A</v>
      </c>
      <c r="AY17" t="e">
        <f>VLOOKUP($I17,PSMListe,'PSM Liste'!X$4,FALSE)</f>
        <v>#N/A</v>
      </c>
      <c r="AZ17" t="e">
        <f>VLOOKUP($I17,PSMListe,'PSM Liste'!Y$4,FALSE)</f>
        <v>#N/A</v>
      </c>
      <c r="BA17" t="e">
        <f t="shared" si="16"/>
        <v>#N/A</v>
      </c>
      <c r="BB17" t="e">
        <f t="shared" si="17"/>
        <v>#N/A</v>
      </c>
      <c r="BC17" t="e">
        <f t="shared" si="18"/>
        <v>#N/A</v>
      </c>
      <c r="BG17" s="78" t="str">
        <f t="shared" si="19"/>
        <v/>
      </c>
      <c r="BH17" s="18" t="str">
        <f t="shared" si="20"/>
        <v/>
      </c>
      <c r="BI17" s="18" t="str">
        <f t="shared" ref="BI17:BI55" si="23">IF(BJ17="kg/ha","Kg",IF(BJ17="l/ha","L",IF(BJ17="kg/ha (LWA)", "Kg",IF(BJ17="l/ha (LWA)","L",""))))</f>
        <v/>
      </c>
      <c r="BJ17" s="79" t="str">
        <f t="shared" si="21"/>
        <v/>
      </c>
    </row>
    <row r="18" spans="1:62" ht="23.45" customHeight="1" thickBot="1" x14ac:dyDescent="0.3">
      <c r="A18" s="159"/>
      <c r="B18" s="161"/>
      <c r="C18" s="133" t="str">
        <f>IF(B16="","",B16)</f>
        <v/>
      </c>
      <c r="D18" s="163"/>
      <c r="E18" s="72">
        <f>D16</f>
        <v>0</v>
      </c>
      <c r="F18" s="169"/>
      <c r="G18" s="170"/>
      <c r="H18" s="171"/>
      <c r="I18" s="95"/>
      <c r="J18" s="94" t="str">
        <f t="shared" si="1"/>
        <v/>
      </c>
      <c r="K18" s="14" t="e">
        <f t="shared" si="2"/>
        <v>#N/A</v>
      </c>
      <c r="L18" s="25" t="str">
        <f>IF(I18="","",VLOOKUP(I18,PSMListe,'PSM Liste'!$T$4,FALSE))</f>
        <v/>
      </c>
      <c r="M18" s="26" t="str">
        <f t="shared" si="22"/>
        <v/>
      </c>
      <c r="N18" s="26" t="str">
        <f t="shared" si="3"/>
        <v/>
      </c>
      <c r="O18" s="26" t="str">
        <f t="shared" si="3"/>
        <v/>
      </c>
      <c r="P18" s="26" t="str">
        <f t="shared" si="3"/>
        <v/>
      </c>
      <c r="Q18" s="26" t="str">
        <f t="shared" si="3"/>
        <v/>
      </c>
      <c r="R18" s="26" t="str">
        <f t="shared" si="3"/>
        <v/>
      </c>
      <c r="S18" s="26" t="str">
        <f t="shared" si="3"/>
        <v/>
      </c>
      <c r="T18" s="26" t="str">
        <f t="shared" si="3"/>
        <v/>
      </c>
      <c r="U18" s="47" t="str">
        <f t="shared" si="3"/>
        <v/>
      </c>
      <c r="V18" s="55" t="str">
        <f t="shared" si="4"/>
        <v/>
      </c>
      <c r="AE18" t="e">
        <f t="shared" si="5"/>
        <v>#N/A</v>
      </c>
      <c r="AF18" t="e">
        <f t="shared" si="6"/>
        <v>#N/A</v>
      </c>
      <c r="AG18" s="3" t="str">
        <f t="shared" si="7"/>
        <v/>
      </c>
      <c r="AH18" s="3" t="str">
        <f t="shared" si="8"/>
        <v/>
      </c>
      <c r="AI18" s="3" t="str">
        <f t="shared" si="9"/>
        <v/>
      </c>
      <c r="AJ18" s="3" t="str">
        <f t="shared" si="10"/>
        <v/>
      </c>
      <c r="AK18" s="3" t="str">
        <f t="shared" si="11"/>
        <v/>
      </c>
      <c r="AL18" s="3" t="str">
        <f t="shared" si="12"/>
        <v/>
      </c>
      <c r="AM18" s="3" t="str">
        <f t="shared" si="13"/>
        <v/>
      </c>
      <c r="AN18" s="3" t="str">
        <f t="shared" si="14"/>
        <v/>
      </c>
      <c r="AO18" s="3" t="str">
        <f t="shared" si="15"/>
        <v/>
      </c>
      <c r="AQ18" t="e">
        <f>VLOOKUP($I18,PSMListe,'PSM Liste'!P$4,FALSE)</f>
        <v>#N/A</v>
      </c>
      <c r="AR18" t="e">
        <f>VLOOKUP($I18,PSMListe,'PSM Liste'!Q$4,FALSE)</f>
        <v>#N/A</v>
      </c>
      <c r="AS18" t="e">
        <f>VLOOKUP($I18,PSMListe,'PSM Liste'!R$4,FALSE)</f>
        <v>#N/A</v>
      </c>
      <c r="AT18" t="e">
        <f>VLOOKUP($I18,PSMListe,'PSM Liste'!S$4,FALSE)</f>
        <v>#N/A</v>
      </c>
      <c r="AU18" t="e">
        <f>VLOOKUP($I18,PSMListe,'PSM Liste'!T$4,FALSE)</f>
        <v>#N/A</v>
      </c>
      <c r="AV18" t="e">
        <f>VLOOKUP($I18,PSMListe,'PSM Liste'!U$4,FALSE)</f>
        <v>#N/A</v>
      </c>
      <c r="AW18" t="e">
        <f>VLOOKUP($I18,PSMListe,'PSM Liste'!V$4,FALSE)</f>
        <v>#N/A</v>
      </c>
      <c r="AX18" t="e">
        <f>VLOOKUP($I18,PSMListe,'PSM Liste'!W$4,FALSE)</f>
        <v>#N/A</v>
      </c>
      <c r="AY18" t="e">
        <f>VLOOKUP($I18,PSMListe,'PSM Liste'!X$4,FALSE)</f>
        <v>#N/A</v>
      </c>
      <c r="AZ18" t="e">
        <f>VLOOKUP($I18,PSMListe,'PSM Liste'!Y$4,FALSE)</f>
        <v>#N/A</v>
      </c>
      <c r="BA18" t="e">
        <f t="shared" si="16"/>
        <v>#N/A</v>
      </c>
      <c r="BB18" t="e">
        <f t="shared" si="17"/>
        <v>#N/A</v>
      </c>
      <c r="BC18" t="e">
        <f t="shared" si="18"/>
        <v>#N/A</v>
      </c>
      <c r="BG18" s="78" t="str">
        <f t="shared" si="19"/>
        <v/>
      </c>
      <c r="BH18" s="18" t="str">
        <f t="shared" si="20"/>
        <v/>
      </c>
      <c r="BI18" s="18" t="str">
        <f t="shared" si="23"/>
        <v/>
      </c>
      <c r="BJ18" s="79" t="str">
        <f t="shared" si="21"/>
        <v/>
      </c>
    </row>
    <row r="19" spans="1:62" ht="23.45" customHeight="1" thickBot="1" x14ac:dyDescent="0.3">
      <c r="A19" s="160"/>
      <c r="B19" s="162"/>
      <c r="C19" s="133" t="str">
        <f>IF(B16="","",B16)</f>
        <v/>
      </c>
      <c r="D19" s="164"/>
      <c r="E19" s="7">
        <f>D16</f>
        <v>0</v>
      </c>
      <c r="F19" s="20" t="s">
        <v>41</v>
      </c>
      <c r="G19" s="7">
        <v>0</v>
      </c>
      <c r="H19" s="57">
        <v>9</v>
      </c>
      <c r="I19" s="96"/>
      <c r="J19" s="97" t="str">
        <f t="shared" si="1"/>
        <v/>
      </c>
      <c r="K19" s="16" t="e">
        <f t="shared" si="2"/>
        <v>#N/A</v>
      </c>
      <c r="L19" s="27" t="str">
        <f>IF(I19="","",VLOOKUP(I19,PSMListe,'PSM Liste'!$T$4,FALSE))</f>
        <v/>
      </c>
      <c r="M19" s="28" t="str">
        <f t="shared" si="22"/>
        <v/>
      </c>
      <c r="N19" s="28" t="str">
        <f t="shared" si="3"/>
        <v/>
      </c>
      <c r="O19" s="28" t="str">
        <f t="shared" si="3"/>
        <v/>
      </c>
      <c r="P19" s="28" t="str">
        <f t="shared" si="3"/>
        <v/>
      </c>
      <c r="Q19" s="28" t="str">
        <f t="shared" si="3"/>
        <v/>
      </c>
      <c r="R19" s="28" t="str">
        <f t="shared" si="3"/>
        <v/>
      </c>
      <c r="S19" s="28" t="str">
        <f t="shared" si="3"/>
        <v/>
      </c>
      <c r="T19" s="28" t="str">
        <f t="shared" si="3"/>
        <v/>
      </c>
      <c r="U19" s="48" t="str">
        <f t="shared" si="3"/>
        <v/>
      </c>
      <c r="V19" s="56" t="str">
        <f t="shared" si="4"/>
        <v/>
      </c>
      <c r="AE19" t="e">
        <f t="shared" si="5"/>
        <v>#N/A</v>
      </c>
      <c r="AF19" t="e">
        <f t="shared" si="6"/>
        <v>#N/A</v>
      </c>
      <c r="AG19" s="3" t="str">
        <f t="shared" si="7"/>
        <v/>
      </c>
      <c r="AH19" s="3" t="str">
        <f t="shared" si="8"/>
        <v/>
      </c>
      <c r="AI19" s="3" t="str">
        <f t="shared" si="9"/>
        <v/>
      </c>
      <c r="AJ19" s="3" t="str">
        <f t="shared" si="10"/>
        <v/>
      </c>
      <c r="AK19" s="3" t="str">
        <f t="shared" si="11"/>
        <v/>
      </c>
      <c r="AL19" s="3" t="str">
        <f t="shared" si="12"/>
        <v/>
      </c>
      <c r="AM19" s="3" t="str">
        <f t="shared" si="13"/>
        <v/>
      </c>
      <c r="AN19" s="3" t="str">
        <f t="shared" si="14"/>
        <v/>
      </c>
      <c r="AO19" s="3" t="str">
        <f t="shared" si="15"/>
        <v/>
      </c>
      <c r="AQ19" t="e">
        <f>VLOOKUP($I19,PSMListe,'PSM Liste'!P$4,FALSE)</f>
        <v>#N/A</v>
      </c>
      <c r="AR19" t="e">
        <f>VLOOKUP($I19,PSMListe,'PSM Liste'!Q$4,FALSE)</f>
        <v>#N/A</v>
      </c>
      <c r="AS19" t="e">
        <f>VLOOKUP($I19,PSMListe,'PSM Liste'!R$4,FALSE)</f>
        <v>#N/A</v>
      </c>
      <c r="AT19" t="e">
        <f>VLOOKUP($I19,PSMListe,'PSM Liste'!S$4,FALSE)</f>
        <v>#N/A</v>
      </c>
      <c r="AU19" t="e">
        <f>VLOOKUP($I19,PSMListe,'PSM Liste'!T$4,FALSE)</f>
        <v>#N/A</v>
      </c>
      <c r="AV19" t="e">
        <f>VLOOKUP($I19,PSMListe,'PSM Liste'!U$4,FALSE)</f>
        <v>#N/A</v>
      </c>
      <c r="AW19" t="e">
        <f>VLOOKUP($I19,PSMListe,'PSM Liste'!V$4,FALSE)</f>
        <v>#N/A</v>
      </c>
      <c r="AX19" t="e">
        <f>VLOOKUP($I19,PSMListe,'PSM Liste'!W$4,FALSE)</f>
        <v>#N/A</v>
      </c>
      <c r="AY19" t="e">
        <f>VLOOKUP($I19,PSMListe,'PSM Liste'!X$4,FALSE)</f>
        <v>#N/A</v>
      </c>
      <c r="AZ19" t="e">
        <f>VLOOKUP($I19,PSMListe,'PSM Liste'!Y$4,FALSE)</f>
        <v>#N/A</v>
      </c>
      <c r="BA19" t="e">
        <f t="shared" si="16"/>
        <v>#N/A</v>
      </c>
      <c r="BB19" t="e">
        <f t="shared" si="17"/>
        <v>#N/A</v>
      </c>
      <c r="BC19" t="e">
        <f t="shared" si="18"/>
        <v>#N/A</v>
      </c>
      <c r="BG19" s="78" t="str">
        <f t="shared" si="19"/>
        <v/>
      </c>
      <c r="BH19" s="18" t="str">
        <f t="shared" si="20"/>
        <v/>
      </c>
      <c r="BI19" s="18" t="str">
        <f t="shared" si="23"/>
        <v/>
      </c>
      <c r="BJ19" s="79" t="str">
        <f t="shared" si="21"/>
        <v/>
      </c>
    </row>
    <row r="20" spans="1:62" ht="23.45" customHeight="1" thickBot="1" x14ac:dyDescent="0.3">
      <c r="A20" s="179"/>
      <c r="B20" s="167"/>
      <c r="C20" s="134" t="str">
        <f t="shared" ref="C20" si="24">IF(B20="","",B20)</f>
        <v/>
      </c>
      <c r="D20" s="168"/>
      <c r="E20" s="73">
        <f t="shared" ref="E20" si="25">D20</f>
        <v>0</v>
      </c>
      <c r="F20" s="176" t="s">
        <v>42</v>
      </c>
      <c r="G20" s="177"/>
      <c r="H20" s="178"/>
      <c r="I20" s="93"/>
      <c r="J20" s="98" t="str">
        <f t="shared" si="1"/>
        <v/>
      </c>
      <c r="K20" s="12" t="e">
        <f t="shared" si="2"/>
        <v>#N/A</v>
      </c>
      <c r="L20" s="23" t="str">
        <f>IF(I20="","",VLOOKUP(I20,PSMListe,'PSM Liste'!$T$4,FALSE))</f>
        <v/>
      </c>
      <c r="M20" s="24" t="str">
        <f>IF(AG20=0,"",AG20)</f>
        <v/>
      </c>
      <c r="N20" s="24" t="str">
        <f t="shared" si="3"/>
        <v/>
      </c>
      <c r="O20" s="24" t="str">
        <f t="shared" si="3"/>
        <v/>
      </c>
      <c r="P20" s="24" t="str">
        <f t="shared" si="3"/>
        <v/>
      </c>
      <c r="Q20" s="24" t="str">
        <f t="shared" si="3"/>
        <v/>
      </c>
      <c r="R20" s="24" t="str">
        <f t="shared" si="3"/>
        <v/>
      </c>
      <c r="S20" s="24" t="str">
        <f t="shared" si="3"/>
        <v/>
      </c>
      <c r="T20" s="24" t="str">
        <f t="shared" si="3"/>
        <v/>
      </c>
      <c r="U20" s="46" t="str">
        <f t="shared" si="3"/>
        <v/>
      </c>
      <c r="V20" s="54" t="str">
        <f t="shared" si="4"/>
        <v/>
      </c>
      <c r="AE20" t="e">
        <f t="shared" si="5"/>
        <v>#N/A</v>
      </c>
      <c r="AF20" t="e">
        <f t="shared" si="6"/>
        <v>#N/A</v>
      </c>
      <c r="AG20" s="3" t="str">
        <f t="shared" si="7"/>
        <v/>
      </c>
      <c r="AH20" s="3" t="str">
        <f t="shared" si="8"/>
        <v/>
      </c>
      <c r="AI20" s="3" t="str">
        <f t="shared" si="9"/>
        <v/>
      </c>
      <c r="AJ20" s="3" t="str">
        <f t="shared" si="10"/>
        <v/>
      </c>
      <c r="AK20" s="3" t="str">
        <f t="shared" si="11"/>
        <v/>
      </c>
      <c r="AL20" s="3" t="str">
        <f t="shared" si="12"/>
        <v/>
      </c>
      <c r="AM20" s="3" t="str">
        <f t="shared" si="13"/>
        <v/>
      </c>
      <c r="AN20" s="3" t="str">
        <f t="shared" si="14"/>
        <v/>
      </c>
      <c r="AO20" s="3" t="str">
        <f t="shared" si="15"/>
        <v/>
      </c>
      <c r="AQ20" t="e">
        <f>VLOOKUP($I20,PSMListe,'PSM Liste'!P$4,FALSE)</f>
        <v>#N/A</v>
      </c>
      <c r="AR20" t="e">
        <f>VLOOKUP($I20,PSMListe,'PSM Liste'!Q$4,FALSE)</f>
        <v>#N/A</v>
      </c>
      <c r="AS20" t="e">
        <f>VLOOKUP($I20,PSMListe,'PSM Liste'!R$4,FALSE)</f>
        <v>#N/A</v>
      </c>
      <c r="AT20" t="e">
        <f>VLOOKUP($I20,PSMListe,'PSM Liste'!S$4,FALSE)</f>
        <v>#N/A</v>
      </c>
      <c r="AU20" t="e">
        <f>VLOOKUP($I20,PSMListe,'PSM Liste'!T$4,FALSE)</f>
        <v>#N/A</v>
      </c>
      <c r="AV20" t="e">
        <f>VLOOKUP($I20,PSMListe,'PSM Liste'!U$4,FALSE)</f>
        <v>#N/A</v>
      </c>
      <c r="AW20" t="e">
        <f>VLOOKUP($I20,PSMListe,'PSM Liste'!V$4,FALSE)</f>
        <v>#N/A</v>
      </c>
      <c r="AX20" t="e">
        <f>VLOOKUP($I20,PSMListe,'PSM Liste'!W$4,FALSE)</f>
        <v>#N/A</v>
      </c>
      <c r="AY20" t="e">
        <f>VLOOKUP($I20,PSMListe,'PSM Liste'!X$4,FALSE)</f>
        <v>#N/A</v>
      </c>
      <c r="AZ20" t="e">
        <f>VLOOKUP($I20,PSMListe,'PSM Liste'!Y$4,FALSE)</f>
        <v>#N/A</v>
      </c>
      <c r="BA20" t="e">
        <f t="shared" si="16"/>
        <v>#N/A</v>
      </c>
      <c r="BB20" t="e">
        <f t="shared" si="17"/>
        <v>#N/A</v>
      </c>
      <c r="BC20" t="e">
        <f t="shared" si="18"/>
        <v>#N/A</v>
      </c>
      <c r="BG20" s="78" t="str">
        <f t="shared" si="19"/>
        <v/>
      </c>
      <c r="BH20" s="18" t="str">
        <f t="shared" si="20"/>
        <v/>
      </c>
      <c r="BI20" s="18" t="str">
        <f t="shared" si="23"/>
        <v/>
      </c>
      <c r="BJ20" s="79" t="str">
        <f t="shared" si="21"/>
        <v/>
      </c>
    </row>
    <row r="21" spans="1:62" ht="23.45" customHeight="1" thickBot="1" x14ac:dyDescent="0.3">
      <c r="A21" s="159"/>
      <c r="B21" s="161"/>
      <c r="C21" s="133" t="str">
        <f t="shared" ref="C21" si="26">IF(B20="","",B20)</f>
        <v/>
      </c>
      <c r="D21" s="163"/>
      <c r="E21" s="72">
        <f t="shared" ref="E21" si="27">D20</f>
        <v>0</v>
      </c>
      <c r="F21" s="169"/>
      <c r="G21" s="170"/>
      <c r="H21" s="171"/>
      <c r="I21" s="95"/>
      <c r="J21" s="94" t="str">
        <f t="shared" si="1"/>
        <v/>
      </c>
      <c r="K21" s="14" t="e">
        <f t="shared" si="2"/>
        <v>#N/A</v>
      </c>
      <c r="L21" s="25" t="str">
        <f>IF(I21="","",VLOOKUP(I21,PSMListe,'PSM Liste'!$T$4,FALSE))</f>
        <v/>
      </c>
      <c r="M21" s="26" t="str">
        <f t="shared" si="22"/>
        <v/>
      </c>
      <c r="N21" s="26" t="str">
        <f t="shared" si="3"/>
        <v/>
      </c>
      <c r="O21" s="26" t="str">
        <f t="shared" si="3"/>
        <v/>
      </c>
      <c r="P21" s="26" t="str">
        <f t="shared" si="3"/>
        <v/>
      </c>
      <c r="Q21" s="26" t="str">
        <f t="shared" si="3"/>
        <v/>
      </c>
      <c r="R21" s="26" t="str">
        <f t="shared" si="3"/>
        <v/>
      </c>
      <c r="S21" s="26" t="str">
        <f t="shared" si="3"/>
        <v/>
      </c>
      <c r="T21" s="26" t="str">
        <f t="shared" si="3"/>
        <v/>
      </c>
      <c r="U21" s="47" t="str">
        <f t="shared" si="3"/>
        <v/>
      </c>
      <c r="V21" s="55" t="str">
        <f t="shared" si="4"/>
        <v/>
      </c>
      <c r="AE21" t="e">
        <f t="shared" si="5"/>
        <v>#N/A</v>
      </c>
      <c r="AF21" t="e">
        <f t="shared" si="6"/>
        <v>#N/A</v>
      </c>
      <c r="AG21" s="3" t="str">
        <f t="shared" si="7"/>
        <v/>
      </c>
      <c r="AH21" s="3" t="str">
        <f t="shared" si="8"/>
        <v/>
      </c>
      <c r="AI21" s="3" t="str">
        <f t="shared" si="9"/>
        <v/>
      </c>
      <c r="AJ21" s="3" t="str">
        <f t="shared" si="10"/>
        <v/>
      </c>
      <c r="AK21" s="3" t="str">
        <f t="shared" si="11"/>
        <v/>
      </c>
      <c r="AL21" s="3" t="str">
        <f t="shared" si="12"/>
        <v/>
      </c>
      <c r="AM21" s="3" t="str">
        <f t="shared" si="13"/>
        <v/>
      </c>
      <c r="AN21" s="3" t="str">
        <f t="shared" si="14"/>
        <v/>
      </c>
      <c r="AO21" s="3" t="str">
        <f t="shared" si="15"/>
        <v/>
      </c>
      <c r="AQ21" t="e">
        <f>VLOOKUP($I21,PSMListe,'PSM Liste'!P$4,FALSE)</f>
        <v>#N/A</v>
      </c>
      <c r="AR21" t="e">
        <f>VLOOKUP($I21,PSMListe,'PSM Liste'!Q$4,FALSE)</f>
        <v>#N/A</v>
      </c>
      <c r="AS21" t="e">
        <f>VLOOKUP($I21,PSMListe,'PSM Liste'!R$4,FALSE)</f>
        <v>#N/A</v>
      </c>
      <c r="AT21" t="e">
        <f>VLOOKUP($I21,PSMListe,'PSM Liste'!S$4,FALSE)</f>
        <v>#N/A</v>
      </c>
      <c r="AU21" t="e">
        <f>VLOOKUP($I21,PSMListe,'PSM Liste'!T$4,FALSE)</f>
        <v>#N/A</v>
      </c>
      <c r="AV21" t="e">
        <f>VLOOKUP($I21,PSMListe,'PSM Liste'!U$4,FALSE)</f>
        <v>#N/A</v>
      </c>
      <c r="AW21" t="e">
        <f>VLOOKUP($I21,PSMListe,'PSM Liste'!V$4,FALSE)</f>
        <v>#N/A</v>
      </c>
      <c r="AX21" t="e">
        <f>VLOOKUP($I21,PSMListe,'PSM Liste'!W$4,FALSE)</f>
        <v>#N/A</v>
      </c>
      <c r="AY21" t="e">
        <f>VLOOKUP($I21,PSMListe,'PSM Liste'!X$4,FALSE)</f>
        <v>#N/A</v>
      </c>
      <c r="AZ21" t="e">
        <f>VLOOKUP($I21,PSMListe,'PSM Liste'!Y$4,FALSE)</f>
        <v>#N/A</v>
      </c>
      <c r="BA21" t="e">
        <f t="shared" si="16"/>
        <v>#N/A</v>
      </c>
      <c r="BB21" t="e">
        <f t="shared" si="17"/>
        <v>#N/A</v>
      </c>
      <c r="BC21" t="e">
        <f t="shared" si="18"/>
        <v>#N/A</v>
      </c>
      <c r="BG21" s="78" t="str">
        <f t="shared" si="19"/>
        <v/>
      </c>
      <c r="BH21" s="18" t="str">
        <f t="shared" si="20"/>
        <v/>
      </c>
      <c r="BI21" s="18" t="str">
        <f t="shared" si="23"/>
        <v/>
      </c>
      <c r="BJ21" s="79" t="str">
        <f t="shared" si="21"/>
        <v/>
      </c>
    </row>
    <row r="22" spans="1:62" ht="23.45" customHeight="1" thickBot="1" x14ac:dyDescent="0.3">
      <c r="A22" s="159"/>
      <c r="B22" s="161"/>
      <c r="C22" s="133" t="str">
        <f t="shared" ref="C22" si="28">IF(B20="","",B20)</f>
        <v/>
      </c>
      <c r="D22" s="163"/>
      <c r="E22" s="72">
        <f t="shared" ref="E22" si="29">D20</f>
        <v>0</v>
      </c>
      <c r="F22" s="169" t="s">
        <v>34</v>
      </c>
      <c r="G22" s="170"/>
      <c r="H22" s="171"/>
      <c r="I22" s="95"/>
      <c r="J22" s="94" t="str">
        <f t="shared" si="1"/>
        <v/>
      </c>
      <c r="K22" s="14" t="e">
        <f t="shared" si="2"/>
        <v>#N/A</v>
      </c>
      <c r="L22" s="25" t="str">
        <f>IF(I22="","",VLOOKUP(I22,PSMListe,'PSM Liste'!$T$4,FALSE))</f>
        <v/>
      </c>
      <c r="M22" s="26" t="str">
        <f t="shared" si="22"/>
        <v/>
      </c>
      <c r="N22" s="26" t="str">
        <f t="shared" si="3"/>
        <v/>
      </c>
      <c r="O22" s="26" t="str">
        <f t="shared" si="3"/>
        <v/>
      </c>
      <c r="P22" s="26" t="str">
        <f t="shared" si="3"/>
        <v/>
      </c>
      <c r="Q22" s="26" t="str">
        <f t="shared" si="3"/>
        <v/>
      </c>
      <c r="R22" s="26" t="str">
        <f t="shared" si="3"/>
        <v/>
      </c>
      <c r="S22" s="26" t="str">
        <f t="shared" si="3"/>
        <v/>
      </c>
      <c r="T22" s="26" t="str">
        <f t="shared" si="3"/>
        <v/>
      </c>
      <c r="U22" s="47" t="str">
        <f t="shared" si="3"/>
        <v/>
      </c>
      <c r="V22" s="55" t="str">
        <f t="shared" si="4"/>
        <v/>
      </c>
      <c r="AE22" t="e">
        <f t="shared" si="5"/>
        <v>#N/A</v>
      </c>
      <c r="AF22" t="e">
        <f t="shared" si="6"/>
        <v>#N/A</v>
      </c>
      <c r="AG22" s="3" t="str">
        <f t="shared" si="7"/>
        <v/>
      </c>
      <c r="AH22" s="3" t="str">
        <f t="shared" si="8"/>
        <v/>
      </c>
      <c r="AI22" s="3" t="str">
        <f t="shared" si="9"/>
        <v/>
      </c>
      <c r="AJ22" s="3" t="str">
        <f t="shared" si="10"/>
        <v/>
      </c>
      <c r="AK22" s="3" t="str">
        <f t="shared" si="11"/>
        <v/>
      </c>
      <c r="AL22" s="3" t="str">
        <f t="shared" si="12"/>
        <v/>
      </c>
      <c r="AM22" s="3" t="str">
        <f t="shared" si="13"/>
        <v/>
      </c>
      <c r="AN22" s="3" t="str">
        <f t="shared" si="14"/>
        <v/>
      </c>
      <c r="AO22" s="3" t="str">
        <f t="shared" si="15"/>
        <v/>
      </c>
      <c r="AQ22" t="e">
        <f>VLOOKUP($I22,PSMListe,'PSM Liste'!P$4,FALSE)</f>
        <v>#N/A</v>
      </c>
      <c r="AR22" t="e">
        <f>VLOOKUP($I22,PSMListe,'PSM Liste'!Q$4,FALSE)</f>
        <v>#N/A</v>
      </c>
      <c r="AS22" t="e">
        <f>VLOOKUP($I22,PSMListe,'PSM Liste'!R$4,FALSE)</f>
        <v>#N/A</v>
      </c>
      <c r="AT22" t="e">
        <f>VLOOKUP($I22,PSMListe,'PSM Liste'!S$4,FALSE)</f>
        <v>#N/A</v>
      </c>
      <c r="AU22" t="e">
        <f>VLOOKUP($I22,PSMListe,'PSM Liste'!T$4,FALSE)</f>
        <v>#N/A</v>
      </c>
      <c r="AV22" t="e">
        <f>VLOOKUP($I22,PSMListe,'PSM Liste'!U$4,FALSE)</f>
        <v>#N/A</v>
      </c>
      <c r="AW22" t="e">
        <f>VLOOKUP($I22,PSMListe,'PSM Liste'!V$4,FALSE)</f>
        <v>#N/A</v>
      </c>
      <c r="AX22" t="e">
        <f>VLOOKUP($I22,PSMListe,'PSM Liste'!W$4,FALSE)</f>
        <v>#N/A</v>
      </c>
      <c r="AY22" t="e">
        <f>VLOOKUP($I22,PSMListe,'PSM Liste'!X$4,FALSE)</f>
        <v>#N/A</v>
      </c>
      <c r="AZ22" t="e">
        <f>VLOOKUP($I22,PSMListe,'PSM Liste'!Y$4,FALSE)</f>
        <v>#N/A</v>
      </c>
      <c r="BA22" t="e">
        <f t="shared" si="16"/>
        <v>#N/A</v>
      </c>
      <c r="BB22" t="e">
        <f t="shared" si="17"/>
        <v>#N/A</v>
      </c>
      <c r="BC22" t="e">
        <f t="shared" si="18"/>
        <v>#N/A</v>
      </c>
      <c r="BG22" s="78" t="str">
        <f t="shared" si="19"/>
        <v/>
      </c>
      <c r="BH22" s="18" t="str">
        <f t="shared" si="20"/>
        <v/>
      </c>
      <c r="BI22" s="18" t="str">
        <f t="shared" si="23"/>
        <v/>
      </c>
      <c r="BJ22" s="79" t="str">
        <f t="shared" si="21"/>
        <v/>
      </c>
    </row>
    <row r="23" spans="1:62" ht="23.45" customHeight="1" thickBot="1" x14ac:dyDescent="0.3">
      <c r="A23" s="160"/>
      <c r="B23" s="162"/>
      <c r="C23" s="133" t="str">
        <f t="shared" ref="C23" si="30">IF(B20="","",B20)</f>
        <v/>
      </c>
      <c r="D23" s="164"/>
      <c r="E23" s="7">
        <f t="shared" ref="E23" si="31">D20</f>
        <v>0</v>
      </c>
      <c r="F23" s="7" t="s">
        <v>41</v>
      </c>
      <c r="G23" s="7">
        <v>13</v>
      </c>
      <c r="H23" s="57">
        <v>15</v>
      </c>
      <c r="I23" s="96"/>
      <c r="J23" s="94" t="str">
        <f t="shared" si="1"/>
        <v/>
      </c>
      <c r="K23" s="16" t="e">
        <f t="shared" si="2"/>
        <v>#N/A</v>
      </c>
      <c r="L23" s="27" t="str">
        <f>IF(I23="","",VLOOKUP(I23,PSMListe,'PSM Liste'!$T$4,FALSE))</f>
        <v/>
      </c>
      <c r="M23" s="28" t="str">
        <f t="shared" si="22"/>
        <v/>
      </c>
      <c r="N23" s="28" t="str">
        <f t="shared" si="3"/>
        <v/>
      </c>
      <c r="O23" s="28" t="str">
        <f t="shared" si="3"/>
        <v/>
      </c>
      <c r="P23" s="28" t="str">
        <f t="shared" si="3"/>
        <v/>
      </c>
      <c r="Q23" s="28" t="str">
        <f t="shared" si="3"/>
        <v/>
      </c>
      <c r="R23" s="28" t="str">
        <f t="shared" si="3"/>
        <v/>
      </c>
      <c r="S23" s="28" t="str">
        <f t="shared" si="3"/>
        <v/>
      </c>
      <c r="T23" s="28" t="str">
        <f t="shared" si="3"/>
        <v/>
      </c>
      <c r="U23" s="48" t="str">
        <f t="shared" si="3"/>
        <v/>
      </c>
      <c r="V23" s="56" t="str">
        <f t="shared" si="4"/>
        <v/>
      </c>
      <c r="AE23" t="e">
        <f t="shared" si="5"/>
        <v>#N/A</v>
      </c>
      <c r="AF23" t="e">
        <f t="shared" si="6"/>
        <v>#N/A</v>
      </c>
      <c r="AG23" s="3" t="str">
        <f t="shared" si="7"/>
        <v/>
      </c>
      <c r="AH23" s="3" t="str">
        <f t="shared" si="8"/>
        <v/>
      </c>
      <c r="AI23" s="3" t="str">
        <f t="shared" si="9"/>
        <v/>
      </c>
      <c r="AJ23" s="3" t="str">
        <f t="shared" si="10"/>
        <v/>
      </c>
      <c r="AK23" s="3" t="str">
        <f t="shared" si="11"/>
        <v/>
      </c>
      <c r="AL23" s="3" t="str">
        <f t="shared" si="12"/>
        <v/>
      </c>
      <c r="AM23" s="3" t="str">
        <f t="shared" si="13"/>
        <v/>
      </c>
      <c r="AN23" s="3" t="str">
        <f t="shared" si="14"/>
        <v/>
      </c>
      <c r="AO23" s="3" t="str">
        <f t="shared" si="15"/>
        <v/>
      </c>
      <c r="AQ23" t="e">
        <f>VLOOKUP($I23,PSMListe,'PSM Liste'!P$4,FALSE)</f>
        <v>#N/A</v>
      </c>
      <c r="AR23" t="e">
        <f>VLOOKUP($I23,PSMListe,'PSM Liste'!Q$4,FALSE)</f>
        <v>#N/A</v>
      </c>
      <c r="AS23" t="e">
        <f>VLOOKUP($I23,PSMListe,'PSM Liste'!R$4,FALSE)</f>
        <v>#N/A</v>
      </c>
      <c r="AT23" t="e">
        <f>VLOOKUP($I23,PSMListe,'PSM Liste'!S$4,FALSE)</f>
        <v>#N/A</v>
      </c>
      <c r="AU23" t="e">
        <f>VLOOKUP($I23,PSMListe,'PSM Liste'!T$4,FALSE)</f>
        <v>#N/A</v>
      </c>
      <c r="AV23" t="e">
        <f>VLOOKUP($I23,PSMListe,'PSM Liste'!U$4,FALSE)</f>
        <v>#N/A</v>
      </c>
      <c r="AW23" t="e">
        <f>VLOOKUP($I23,PSMListe,'PSM Liste'!V$4,FALSE)</f>
        <v>#N/A</v>
      </c>
      <c r="AX23" t="e">
        <f>VLOOKUP($I23,PSMListe,'PSM Liste'!W$4,FALSE)</f>
        <v>#N/A</v>
      </c>
      <c r="AY23" t="e">
        <f>VLOOKUP($I23,PSMListe,'PSM Liste'!X$4,FALSE)</f>
        <v>#N/A</v>
      </c>
      <c r="AZ23" t="e">
        <f>VLOOKUP($I23,PSMListe,'PSM Liste'!Y$4,FALSE)</f>
        <v>#N/A</v>
      </c>
      <c r="BA23" t="e">
        <f t="shared" si="16"/>
        <v>#N/A</v>
      </c>
      <c r="BB23" t="e">
        <f t="shared" si="17"/>
        <v>#N/A</v>
      </c>
      <c r="BC23" t="e">
        <f t="shared" si="18"/>
        <v>#N/A</v>
      </c>
      <c r="BG23" s="78" t="str">
        <f t="shared" si="19"/>
        <v/>
      </c>
      <c r="BH23" s="18" t="str">
        <f t="shared" si="20"/>
        <v/>
      </c>
      <c r="BI23" s="18" t="str">
        <f t="shared" si="23"/>
        <v/>
      </c>
      <c r="BJ23" s="79" t="str">
        <f t="shared" si="21"/>
        <v/>
      </c>
    </row>
    <row r="24" spans="1:62" ht="23.45" customHeight="1" thickBot="1" x14ac:dyDescent="0.3">
      <c r="A24" s="166"/>
      <c r="B24" s="167"/>
      <c r="C24" s="134" t="str">
        <f t="shared" ref="C24" si="32">IF(B24="","",B24)</f>
        <v/>
      </c>
      <c r="D24" s="168"/>
      <c r="E24" s="73">
        <f t="shared" ref="E24" si="33">D24</f>
        <v>0</v>
      </c>
      <c r="F24" s="176" t="s">
        <v>43</v>
      </c>
      <c r="G24" s="177"/>
      <c r="H24" s="178"/>
      <c r="I24" s="93"/>
      <c r="J24" s="98" t="str">
        <f t="shared" si="1"/>
        <v/>
      </c>
      <c r="K24" s="12" t="e">
        <f t="shared" si="2"/>
        <v>#N/A</v>
      </c>
      <c r="L24" s="23" t="str">
        <f>IF(I24="","",VLOOKUP(I24,PSMListe,'PSM Liste'!$T$4,FALSE))</f>
        <v/>
      </c>
      <c r="M24" s="24" t="str">
        <f t="shared" si="22"/>
        <v/>
      </c>
      <c r="N24" s="24" t="str">
        <f t="shared" si="3"/>
        <v/>
      </c>
      <c r="O24" s="24" t="str">
        <f t="shared" si="3"/>
        <v/>
      </c>
      <c r="P24" s="24" t="str">
        <f t="shared" si="3"/>
        <v/>
      </c>
      <c r="Q24" s="24" t="str">
        <f t="shared" si="3"/>
        <v/>
      </c>
      <c r="R24" s="24" t="str">
        <f t="shared" si="3"/>
        <v/>
      </c>
      <c r="S24" s="24" t="str">
        <f t="shared" si="3"/>
        <v/>
      </c>
      <c r="T24" s="24" t="str">
        <f t="shared" si="3"/>
        <v/>
      </c>
      <c r="U24" s="46" t="str">
        <f t="shared" si="3"/>
        <v/>
      </c>
      <c r="V24" s="54" t="str">
        <f t="shared" si="4"/>
        <v/>
      </c>
      <c r="AE24" t="e">
        <f t="shared" si="5"/>
        <v>#N/A</v>
      </c>
      <c r="AF24" t="e">
        <f t="shared" si="6"/>
        <v>#N/A</v>
      </c>
      <c r="AG24" s="3" t="str">
        <f t="shared" si="7"/>
        <v/>
      </c>
      <c r="AH24" s="3" t="str">
        <f t="shared" si="8"/>
        <v/>
      </c>
      <c r="AI24" s="3" t="str">
        <f t="shared" si="9"/>
        <v/>
      </c>
      <c r="AJ24" s="3" t="str">
        <f t="shared" si="10"/>
        <v/>
      </c>
      <c r="AK24" s="3" t="str">
        <f t="shared" si="11"/>
        <v/>
      </c>
      <c r="AL24" s="3" t="str">
        <f t="shared" si="12"/>
        <v/>
      </c>
      <c r="AM24" s="3" t="str">
        <f t="shared" si="13"/>
        <v/>
      </c>
      <c r="AN24" s="3" t="str">
        <f t="shared" si="14"/>
        <v/>
      </c>
      <c r="AO24" s="3" t="str">
        <f t="shared" si="15"/>
        <v/>
      </c>
      <c r="AQ24" t="e">
        <f>VLOOKUP($I24,PSMListe,'PSM Liste'!P$4,FALSE)</f>
        <v>#N/A</v>
      </c>
      <c r="AR24" t="e">
        <f>VLOOKUP($I24,PSMListe,'PSM Liste'!Q$4,FALSE)</f>
        <v>#N/A</v>
      </c>
      <c r="AS24" t="e">
        <f>VLOOKUP($I24,PSMListe,'PSM Liste'!R$4,FALSE)</f>
        <v>#N/A</v>
      </c>
      <c r="AT24" t="e">
        <f>VLOOKUP($I24,PSMListe,'PSM Liste'!S$4,FALSE)</f>
        <v>#N/A</v>
      </c>
      <c r="AU24" t="e">
        <f>VLOOKUP($I24,PSMListe,'PSM Liste'!T$4,FALSE)</f>
        <v>#N/A</v>
      </c>
      <c r="AV24" t="e">
        <f>VLOOKUP($I24,PSMListe,'PSM Liste'!U$4,FALSE)</f>
        <v>#N/A</v>
      </c>
      <c r="AW24" t="e">
        <f>VLOOKUP($I24,PSMListe,'PSM Liste'!V$4,FALSE)</f>
        <v>#N/A</v>
      </c>
      <c r="AX24" t="e">
        <f>VLOOKUP($I24,PSMListe,'PSM Liste'!W$4,FALSE)</f>
        <v>#N/A</v>
      </c>
      <c r="AY24" t="e">
        <f>VLOOKUP($I24,PSMListe,'PSM Liste'!X$4,FALSE)</f>
        <v>#N/A</v>
      </c>
      <c r="AZ24" t="e">
        <f>VLOOKUP($I24,PSMListe,'PSM Liste'!Y$4,FALSE)</f>
        <v>#N/A</v>
      </c>
      <c r="BA24" t="e">
        <f t="shared" si="16"/>
        <v>#N/A</v>
      </c>
      <c r="BB24" t="e">
        <f t="shared" si="17"/>
        <v>#N/A</v>
      </c>
      <c r="BC24" t="e">
        <f t="shared" si="18"/>
        <v>#N/A</v>
      </c>
      <c r="BG24" s="78" t="str">
        <f t="shared" si="19"/>
        <v/>
      </c>
      <c r="BH24" s="18" t="str">
        <f t="shared" si="20"/>
        <v/>
      </c>
      <c r="BI24" s="18" t="str">
        <f t="shared" si="23"/>
        <v/>
      </c>
      <c r="BJ24" s="79" t="str">
        <f t="shared" si="21"/>
        <v/>
      </c>
    </row>
    <row r="25" spans="1:62" ht="23.45" customHeight="1" thickBot="1" x14ac:dyDescent="0.3">
      <c r="A25" s="159"/>
      <c r="B25" s="161"/>
      <c r="C25" s="133" t="str">
        <f t="shared" ref="C25" si="34">IF(B24="","",B24)</f>
        <v/>
      </c>
      <c r="D25" s="163"/>
      <c r="E25" s="72">
        <f t="shared" ref="E25" si="35">D24</f>
        <v>0</v>
      </c>
      <c r="F25" s="169"/>
      <c r="G25" s="170"/>
      <c r="H25" s="171"/>
      <c r="I25" s="95"/>
      <c r="J25" s="94" t="str">
        <f t="shared" si="1"/>
        <v/>
      </c>
      <c r="K25" s="14" t="e">
        <f t="shared" si="2"/>
        <v>#N/A</v>
      </c>
      <c r="L25" s="25" t="str">
        <f>IF(I25="","",VLOOKUP(I25,PSMListe,'PSM Liste'!$T$4,FALSE))</f>
        <v/>
      </c>
      <c r="M25" s="26" t="str">
        <f t="shared" si="22"/>
        <v/>
      </c>
      <c r="N25" s="26" t="str">
        <f t="shared" si="3"/>
        <v/>
      </c>
      <c r="O25" s="26" t="str">
        <f t="shared" si="3"/>
        <v/>
      </c>
      <c r="P25" s="26" t="str">
        <f t="shared" si="3"/>
        <v/>
      </c>
      <c r="Q25" s="26" t="str">
        <f t="shared" si="3"/>
        <v/>
      </c>
      <c r="R25" s="26" t="str">
        <f t="shared" si="3"/>
        <v/>
      </c>
      <c r="S25" s="26" t="str">
        <f t="shared" si="3"/>
        <v/>
      </c>
      <c r="T25" s="26" t="str">
        <f t="shared" si="3"/>
        <v/>
      </c>
      <c r="U25" s="47" t="str">
        <f t="shared" si="3"/>
        <v/>
      </c>
      <c r="V25" s="55" t="str">
        <f t="shared" si="4"/>
        <v/>
      </c>
      <c r="AE25" t="e">
        <f t="shared" si="5"/>
        <v>#N/A</v>
      </c>
      <c r="AF25" t="e">
        <f t="shared" si="6"/>
        <v>#N/A</v>
      </c>
      <c r="AG25" s="3" t="str">
        <f t="shared" si="7"/>
        <v/>
      </c>
      <c r="AH25" s="3" t="str">
        <f t="shared" si="8"/>
        <v/>
      </c>
      <c r="AI25" s="3" t="str">
        <f t="shared" si="9"/>
        <v/>
      </c>
      <c r="AJ25" s="3" t="str">
        <f t="shared" si="10"/>
        <v/>
      </c>
      <c r="AK25" s="3" t="str">
        <f t="shared" si="11"/>
        <v/>
      </c>
      <c r="AL25" s="3" t="str">
        <f t="shared" si="12"/>
        <v/>
      </c>
      <c r="AM25" s="3" t="str">
        <f t="shared" si="13"/>
        <v/>
      </c>
      <c r="AN25" s="3" t="str">
        <f t="shared" si="14"/>
        <v/>
      </c>
      <c r="AO25" s="3" t="str">
        <f t="shared" si="15"/>
        <v/>
      </c>
      <c r="AQ25" t="e">
        <f>VLOOKUP($I25,PSMListe,'PSM Liste'!P$4,FALSE)</f>
        <v>#N/A</v>
      </c>
      <c r="AR25" t="e">
        <f>VLOOKUP($I25,PSMListe,'PSM Liste'!Q$4,FALSE)</f>
        <v>#N/A</v>
      </c>
      <c r="AS25" t="e">
        <f>VLOOKUP($I25,PSMListe,'PSM Liste'!R$4,FALSE)</f>
        <v>#N/A</v>
      </c>
      <c r="AT25" t="e">
        <f>VLOOKUP($I25,PSMListe,'PSM Liste'!S$4,FALSE)</f>
        <v>#N/A</v>
      </c>
      <c r="AU25" t="e">
        <f>VLOOKUP($I25,PSMListe,'PSM Liste'!T$4,FALSE)</f>
        <v>#N/A</v>
      </c>
      <c r="AV25" t="e">
        <f>VLOOKUP($I25,PSMListe,'PSM Liste'!U$4,FALSE)</f>
        <v>#N/A</v>
      </c>
      <c r="AW25" t="e">
        <f>VLOOKUP($I25,PSMListe,'PSM Liste'!V$4,FALSE)</f>
        <v>#N/A</v>
      </c>
      <c r="AX25" t="e">
        <f>VLOOKUP($I25,PSMListe,'PSM Liste'!W$4,FALSE)</f>
        <v>#N/A</v>
      </c>
      <c r="AY25" t="e">
        <f>VLOOKUP($I25,PSMListe,'PSM Liste'!X$4,FALSE)</f>
        <v>#N/A</v>
      </c>
      <c r="AZ25" t="e">
        <f>VLOOKUP($I25,PSMListe,'PSM Liste'!Y$4,FALSE)</f>
        <v>#N/A</v>
      </c>
      <c r="BA25" t="e">
        <f t="shared" si="16"/>
        <v>#N/A</v>
      </c>
      <c r="BB25" t="e">
        <f t="shared" si="17"/>
        <v>#N/A</v>
      </c>
      <c r="BC25" t="e">
        <f t="shared" si="18"/>
        <v>#N/A</v>
      </c>
      <c r="BG25" s="78" t="str">
        <f t="shared" si="19"/>
        <v/>
      </c>
      <c r="BH25" s="18" t="str">
        <f t="shared" si="20"/>
        <v/>
      </c>
      <c r="BI25" s="18" t="str">
        <f t="shared" si="23"/>
        <v/>
      </c>
      <c r="BJ25" s="79" t="str">
        <f t="shared" si="21"/>
        <v/>
      </c>
    </row>
    <row r="26" spans="1:62" ht="23.45" customHeight="1" thickBot="1" x14ac:dyDescent="0.3">
      <c r="A26" s="159"/>
      <c r="B26" s="161"/>
      <c r="C26" s="133" t="str">
        <f t="shared" ref="C26" si="36">IF(B24="","",B24)</f>
        <v/>
      </c>
      <c r="D26" s="163"/>
      <c r="E26" s="72">
        <f t="shared" ref="E26" si="37">D24</f>
        <v>0</v>
      </c>
      <c r="F26" s="169" t="s">
        <v>72</v>
      </c>
      <c r="G26" s="170"/>
      <c r="H26" s="171"/>
      <c r="I26" s="95"/>
      <c r="J26" s="94" t="str">
        <f t="shared" si="1"/>
        <v/>
      </c>
      <c r="K26" s="14" t="e">
        <f t="shared" si="2"/>
        <v>#N/A</v>
      </c>
      <c r="L26" s="25" t="str">
        <f>IF(I26="","",VLOOKUP(I26,PSMListe,'PSM Liste'!$T$4,FALSE))</f>
        <v/>
      </c>
      <c r="M26" s="26" t="str">
        <f t="shared" si="22"/>
        <v/>
      </c>
      <c r="N26" s="26" t="str">
        <f t="shared" si="3"/>
        <v/>
      </c>
      <c r="O26" s="26" t="str">
        <f t="shared" si="3"/>
        <v/>
      </c>
      <c r="P26" s="26" t="str">
        <f t="shared" si="3"/>
        <v/>
      </c>
      <c r="Q26" s="26" t="str">
        <f t="shared" si="3"/>
        <v/>
      </c>
      <c r="R26" s="26" t="str">
        <f t="shared" si="3"/>
        <v/>
      </c>
      <c r="S26" s="26" t="str">
        <f t="shared" si="3"/>
        <v/>
      </c>
      <c r="T26" s="26" t="str">
        <f t="shared" si="3"/>
        <v/>
      </c>
      <c r="U26" s="47" t="str">
        <f t="shared" si="3"/>
        <v/>
      </c>
      <c r="V26" s="55" t="str">
        <f t="shared" si="4"/>
        <v/>
      </c>
      <c r="AE26" t="e">
        <f t="shared" si="5"/>
        <v>#N/A</v>
      </c>
      <c r="AF26" t="e">
        <f t="shared" si="6"/>
        <v>#N/A</v>
      </c>
      <c r="AG26" s="3" t="str">
        <f t="shared" si="7"/>
        <v/>
      </c>
      <c r="AH26" s="3" t="str">
        <f t="shared" si="8"/>
        <v/>
      </c>
      <c r="AI26" s="3" t="str">
        <f t="shared" si="9"/>
        <v/>
      </c>
      <c r="AJ26" s="3" t="str">
        <f t="shared" si="10"/>
        <v/>
      </c>
      <c r="AK26" s="3" t="str">
        <f t="shared" si="11"/>
        <v/>
      </c>
      <c r="AL26" s="3" t="str">
        <f t="shared" si="12"/>
        <v/>
      </c>
      <c r="AM26" s="3" t="str">
        <f t="shared" si="13"/>
        <v/>
      </c>
      <c r="AN26" s="3" t="str">
        <f t="shared" si="14"/>
        <v/>
      </c>
      <c r="AO26" s="3" t="str">
        <f t="shared" si="15"/>
        <v/>
      </c>
      <c r="AQ26" t="e">
        <f>VLOOKUP($I26,PSMListe,'PSM Liste'!P$4,FALSE)</f>
        <v>#N/A</v>
      </c>
      <c r="AR26" t="e">
        <f>VLOOKUP($I26,PSMListe,'PSM Liste'!Q$4,FALSE)</f>
        <v>#N/A</v>
      </c>
      <c r="AS26" t="e">
        <f>VLOOKUP($I26,PSMListe,'PSM Liste'!R$4,FALSE)</f>
        <v>#N/A</v>
      </c>
      <c r="AT26" t="e">
        <f>VLOOKUP($I26,PSMListe,'PSM Liste'!S$4,FALSE)</f>
        <v>#N/A</v>
      </c>
      <c r="AU26" t="e">
        <f>VLOOKUP($I26,PSMListe,'PSM Liste'!T$4,FALSE)</f>
        <v>#N/A</v>
      </c>
      <c r="AV26" t="e">
        <f>VLOOKUP($I26,PSMListe,'PSM Liste'!U$4,FALSE)</f>
        <v>#N/A</v>
      </c>
      <c r="AW26" t="e">
        <f>VLOOKUP($I26,PSMListe,'PSM Liste'!V$4,FALSE)</f>
        <v>#N/A</v>
      </c>
      <c r="AX26" t="e">
        <f>VLOOKUP($I26,PSMListe,'PSM Liste'!W$4,FALSE)</f>
        <v>#N/A</v>
      </c>
      <c r="AY26" t="e">
        <f>VLOOKUP($I26,PSMListe,'PSM Liste'!X$4,FALSE)</f>
        <v>#N/A</v>
      </c>
      <c r="AZ26" t="e">
        <f>VLOOKUP($I26,PSMListe,'PSM Liste'!Y$4,FALSE)</f>
        <v>#N/A</v>
      </c>
      <c r="BA26" t="e">
        <f t="shared" si="16"/>
        <v>#N/A</v>
      </c>
      <c r="BB26" t="e">
        <f t="shared" si="17"/>
        <v>#N/A</v>
      </c>
      <c r="BC26" t="e">
        <f t="shared" si="18"/>
        <v>#N/A</v>
      </c>
      <c r="BG26" s="78" t="str">
        <f t="shared" si="19"/>
        <v/>
      </c>
      <c r="BH26" s="18" t="str">
        <f t="shared" si="20"/>
        <v/>
      </c>
      <c r="BI26" s="18" t="str">
        <f t="shared" si="23"/>
        <v/>
      </c>
      <c r="BJ26" s="79" t="str">
        <f t="shared" si="21"/>
        <v/>
      </c>
    </row>
    <row r="27" spans="1:62" ht="23.45" customHeight="1" thickBot="1" x14ac:dyDescent="0.3">
      <c r="A27" s="160"/>
      <c r="B27" s="162"/>
      <c r="C27" s="133" t="str">
        <f t="shared" ref="C27" si="38">IF(B24="","",B24)</f>
        <v/>
      </c>
      <c r="D27" s="164"/>
      <c r="E27" s="7">
        <f t="shared" ref="E27" si="39">D24</f>
        <v>0</v>
      </c>
      <c r="F27" s="7" t="s">
        <v>41</v>
      </c>
      <c r="G27" s="7">
        <v>53</v>
      </c>
      <c r="H27" s="57">
        <v>55</v>
      </c>
      <c r="I27" s="96"/>
      <c r="J27" s="94" t="str">
        <f t="shared" si="1"/>
        <v/>
      </c>
      <c r="K27" s="14" t="e">
        <f t="shared" si="2"/>
        <v>#N/A</v>
      </c>
      <c r="L27" s="25" t="str">
        <f>IF(I27="","",VLOOKUP(I27,PSMListe,'PSM Liste'!$T$4,FALSE))</f>
        <v/>
      </c>
      <c r="M27" s="28" t="str">
        <f t="shared" si="22"/>
        <v/>
      </c>
      <c r="N27" s="28" t="str">
        <f t="shared" si="3"/>
        <v/>
      </c>
      <c r="O27" s="28" t="str">
        <f t="shared" si="3"/>
        <v/>
      </c>
      <c r="P27" s="28" t="str">
        <f t="shared" si="3"/>
        <v/>
      </c>
      <c r="Q27" s="28" t="str">
        <f t="shared" si="3"/>
        <v/>
      </c>
      <c r="R27" s="28" t="str">
        <f t="shared" si="3"/>
        <v/>
      </c>
      <c r="S27" s="28" t="str">
        <f t="shared" si="3"/>
        <v/>
      </c>
      <c r="T27" s="28" t="str">
        <f t="shared" si="3"/>
        <v/>
      </c>
      <c r="U27" s="48" t="str">
        <f t="shared" si="3"/>
        <v/>
      </c>
      <c r="V27" s="56" t="str">
        <f t="shared" si="4"/>
        <v/>
      </c>
      <c r="AE27" t="e">
        <f t="shared" si="5"/>
        <v>#N/A</v>
      </c>
      <c r="AF27" t="e">
        <f t="shared" si="6"/>
        <v>#N/A</v>
      </c>
      <c r="AG27" s="3" t="str">
        <f t="shared" si="7"/>
        <v/>
      </c>
      <c r="AH27" s="3" t="str">
        <f t="shared" si="8"/>
        <v/>
      </c>
      <c r="AI27" s="3" t="str">
        <f t="shared" si="9"/>
        <v/>
      </c>
      <c r="AJ27" s="3" t="str">
        <f t="shared" si="10"/>
        <v/>
      </c>
      <c r="AK27" s="3" t="str">
        <f t="shared" si="11"/>
        <v/>
      </c>
      <c r="AL27" s="3" t="str">
        <f t="shared" si="12"/>
        <v/>
      </c>
      <c r="AM27" s="3" t="str">
        <f t="shared" si="13"/>
        <v/>
      </c>
      <c r="AN27" s="3" t="str">
        <f t="shared" si="14"/>
        <v/>
      </c>
      <c r="AO27" s="3" t="str">
        <f t="shared" si="15"/>
        <v/>
      </c>
      <c r="AQ27" t="e">
        <f>VLOOKUP($I27,PSMListe,'PSM Liste'!P$4,FALSE)</f>
        <v>#N/A</v>
      </c>
      <c r="AR27" t="e">
        <f>VLOOKUP($I27,PSMListe,'PSM Liste'!Q$4,FALSE)</f>
        <v>#N/A</v>
      </c>
      <c r="AS27" t="e">
        <f>VLOOKUP($I27,PSMListe,'PSM Liste'!R$4,FALSE)</f>
        <v>#N/A</v>
      </c>
      <c r="AT27" t="e">
        <f>VLOOKUP($I27,PSMListe,'PSM Liste'!S$4,FALSE)</f>
        <v>#N/A</v>
      </c>
      <c r="AU27" t="e">
        <f>VLOOKUP($I27,PSMListe,'PSM Liste'!T$4,FALSE)</f>
        <v>#N/A</v>
      </c>
      <c r="AV27" t="e">
        <f>VLOOKUP($I27,PSMListe,'PSM Liste'!U$4,FALSE)</f>
        <v>#N/A</v>
      </c>
      <c r="AW27" t="e">
        <f>VLOOKUP($I27,PSMListe,'PSM Liste'!V$4,FALSE)</f>
        <v>#N/A</v>
      </c>
      <c r="AX27" t="e">
        <f>VLOOKUP($I27,PSMListe,'PSM Liste'!W$4,FALSE)</f>
        <v>#N/A</v>
      </c>
      <c r="AY27" t="e">
        <f>VLOOKUP($I27,PSMListe,'PSM Liste'!X$4,FALSE)</f>
        <v>#N/A</v>
      </c>
      <c r="AZ27" t="e">
        <f>VLOOKUP($I27,PSMListe,'PSM Liste'!Y$4,FALSE)</f>
        <v>#N/A</v>
      </c>
      <c r="BA27" t="e">
        <f t="shared" si="16"/>
        <v>#N/A</v>
      </c>
      <c r="BB27" t="e">
        <f t="shared" si="17"/>
        <v>#N/A</v>
      </c>
      <c r="BC27" t="e">
        <f t="shared" si="18"/>
        <v>#N/A</v>
      </c>
      <c r="BG27" s="78" t="str">
        <f t="shared" si="19"/>
        <v/>
      </c>
      <c r="BH27" s="18" t="str">
        <f t="shared" si="20"/>
        <v/>
      </c>
      <c r="BI27" s="18" t="str">
        <f t="shared" si="23"/>
        <v/>
      </c>
      <c r="BJ27" s="79" t="str">
        <f t="shared" si="21"/>
        <v/>
      </c>
    </row>
    <row r="28" spans="1:62" ht="23.45" customHeight="1" thickBot="1" x14ac:dyDescent="0.3">
      <c r="A28" s="166"/>
      <c r="B28" s="167"/>
      <c r="C28" s="134" t="str">
        <f t="shared" ref="C28" si="40">IF(B28="","",B28)</f>
        <v/>
      </c>
      <c r="D28" s="168"/>
      <c r="E28" s="73">
        <f t="shared" ref="E28" si="41">D28</f>
        <v>0</v>
      </c>
      <c r="F28" s="176" t="s">
        <v>51</v>
      </c>
      <c r="G28" s="177"/>
      <c r="H28" s="178"/>
      <c r="I28" s="93"/>
      <c r="J28" s="98" t="str">
        <f t="shared" si="1"/>
        <v/>
      </c>
      <c r="K28" s="12" t="e">
        <f t="shared" si="2"/>
        <v>#N/A</v>
      </c>
      <c r="L28" s="23" t="str">
        <f>IF(I28="","",VLOOKUP(I28,PSMListe,'PSM Liste'!$T$4,FALSE))</f>
        <v/>
      </c>
      <c r="M28" s="24" t="str">
        <f t="shared" si="22"/>
        <v/>
      </c>
      <c r="N28" s="24" t="str">
        <f t="shared" si="3"/>
        <v/>
      </c>
      <c r="O28" s="24" t="str">
        <f t="shared" si="3"/>
        <v/>
      </c>
      <c r="P28" s="24" t="str">
        <f t="shared" si="3"/>
        <v/>
      </c>
      <c r="Q28" s="24" t="str">
        <f t="shared" si="3"/>
        <v/>
      </c>
      <c r="R28" s="24" t="str">
        <f t="shared" si="3"/>
        <v/>
      </c>
      <c r="S28" s="24" t="str">
        <f t="shared" si="3"/>
        <v/>
      </c>
      <c r="T28" s="24" t="str">
        <f t="shared" si="3"/>
        <v/>
      </c>
      <c r="U28" s="46" t="str">
        <f t="shared" si="3"/>
        <v/>
      </c>
      <c r="V28" s="54" t="str">
        <f t="shared" si="4"/>
        <v/>
      </c>
      <c r="AE28" t="e">
        <f t="shared" si="5"/>
        <v>#N/A</v>
      </c>
      <c r="AF28" t="e">
        <f t="shared" si="6"/>
        <v>#N/A</v>
      </c>
      <c r="AG28" s="3" t="str">
        <f t="shared" si="7"/>
        <v/>
      </c>
      <c r="AH28" s="3" t="str">
        <f t="shared" si="8"/>
        <v/>
      </c>
      <c r="AI28" s="3" t="str">
        <f t="shared" si="9"/>
        <v/>
      </c>
      <c r="AJ28" s="3" t="str">
        <f t="shared" si="10"/>
        <v/>
      </c>
      <c r="AK28" s="3" t="str">
        <f t="shared" si="11"/>
        <v/>
      </c>
      <c r="AL28" s="3" t="str">
        <f t="shared" si="12"/>
        <v/>
      </c>
      <c r="AM28" s="3" t="str">
        <f t="shared" si="13"/>
        <v/>
      </c>
      <c r="AN28" s="3" t="str">
        <f t="shared" si="14"/>
        <v/>
      </c>
      <c r="AO28" s="3" t="str">
        <f t="shared" si="15"/>
        <v/>
      </c>
      <c r="AQ28" t="e">
        <f>VLOOKUP($I28,PSMListe,'PSM Liste'!P$4,FALSE)</f>
        <v>#N/A</v>
      </c>
      <c r="AR28" t="e">
        <f>VLOOKUP($I28,PSMListe,'PSM Liste'!Q$4,FALSE)</f>
        <v>#N/A</v>
      </c>
      <c r="AS28" t="e">
        <f>VLOOKUP($I28,PSMListe,'PSM Liste'!R$4,FALSE)</f>
        <v>#N/A</v>
      </c>
      <c r="AT28" t="e">
        <f>VLOOKUP($I28,PSMListe,'PSM Liste'!S$4,FALSE)</f>
        <v>#N/A</v>
      </c>
      <c r="AU28" t="e">
        <f>VLOOKUP($I28,PSMListe,'PSM Liste'!T$4,FALSE)</f>
        <v>#N/A</v>
      </c>
      <c r="AV28" t="e">
        <f>VLOOKUP($I28,PSMListe,'PSM Liste'!U$4,FALSE)</f>
        <v>#N/A</v>
      </c>
      <c r="AW28" t="e">
        <f>VLOOKUP($I28,PSMListe,'PSM Liste'!V$4,FALSE)</f>
        <v>#N/A</v>
      </c>
      <c r="AX28" t="e">
        <f>VLOOKUP($I28,PSMListe,'PSM Liste'!W$4,FALSE)</f>
        <v>#N/A</v>
      </c>
      <c r="AY28" t="e">
        <f>VLOOKUP($I28,PSMListe,'PSM Liste'!X$4,FALSE)</f>
        <v>#N/A</v>
      </c>
      <c r="AZ28" t="e">
        <f>VLOOKUP($I28,PSMListe,'PSM Liste'!Y$4,FALSE)</f>
        <v>#N/A</v>
      </c>
      <c r="BA28" t="e">
        <f t="shared" si="16"/>
        <v>#N/A</v>
      </c>
      <c r="BB28" t="e">
        <f t="shared" si="17"/>
        <v>#N/A</v>
      </c>
      <c r="BC28" t="e">
        <f t="shared" si="18"/>
        <v>#N/A</v>
      </c>
      <c r="BG28" s="78" t="str">
        <f t="shared" si="19"/>
        <v/>
      </c>
      <c r="BH28" s="18" t="str">
        <f t="shared" si="20"/>
        <v/>
      </c>
      <c r="BI28" s="18" t="str">
        <f t="shared" si="23"/>
        <v/>
      </c>
      <c r="BJ28" s="79" t="str">
        <f t="shared" si="21"/>
        <v/>
      </c>
    </row>
    <row r="29" spans="1:62" ht="23.45" customHeight="1" thickBot="1" x14ac:dyDescent="0.3">
      <c r="A29" s="159"/>
      <c r="B29" s="161"/>
      <c r="C29" s="133" t="str">
        <f t="shared" ref="C29" si="42">IF(B28="","",B28)</f>
        <v/>
      </c>
      <c r="D29" s="163"/>
      <c r="E29" s="72">
        <f t="shared" ref="E29" si="43">D28</f>
        <v>0</v>
      </c>
      <c r="F29" s="169"/>
      <c r="G29" s="170"/>
      <c r="H29" s="171"/>
      <c r="I29" s="95"/>
      <c r="J29" s="94" t="str">
        <f t="shared" si="1"/>
        <v/>
      </c>
      <c r="K29" s="14" t="e">
        <f t="shared" si="2"/>
        <v>#N/A</v>
      </c>
      <c r="L29" s="25" t="str">
        <f>IF(I29="","",VLOOKUP(I29,PSMListe,'PSM Liste'!$T$4,FALSE))</f>
        <v/>
      </c>
      <c r="M29" s="26" t="str">
        <f t="shared" si="22"/>
        <v/>
      </c>
      <c r="N29" s="26" t="str">
        <f t="shared" si="3"/>
        <v/>
      </c>
      <c r="O29" s="26" t="str">
        <f t="shared" si="3"/>
        <v/>
      </c>
      <c r="P29" s="26" t="str">
        <f t="shared" si="3"/>
        <v/>
      </c>
      <c r="Q29" s="26" t="str">
        <f t="shared" si="3"/>
        <v/>
      </c>
      <c r="R29" s="26" t="str">
        <f t="shared" si="3"/>
        <v/>
      </c>
      <c r="S29" s="26" t="str">
        <f t="shared" si="3"/>
        <v/>
      </c>
      <c r="T29" s="26" t="str">
        <f t="shared" si="3"/>
        <v/>
      </c>
      <c r="U29" s="47" t="str">
        <f t="shared" si="3"/>
        <v/>
      </c>
      <c r="V29" s="55" t="str">
        <f t="shared" si="4"/>
        <v/>
      </c>
      <c r="AE29" t="e">
        <f t="shared" si="5"/>
        <v>#N/A</v>
      </c>
      <c r="AF29" t="e">
        <f t="shared" si="6"/>
        <v>#N/A</v>
      </c>
      <c r="AG29" s="3" t="str">
        <f t="shared" si="7"/>
        <v/>
      </c>
      <c r="AH29" s="3" t="str">
        <f t="shared" si="8"/>
        <v/>
      </c>
      <c r="AI29" s="3" t="str">
        <f t="shared" si="9"/>
        <v/>
      </c>
      <c r="AJ29" s="3" t="str">
        <f t="shared" si="10"/>
        <v/>
      </c>
      <c r="AK29" s="3" t="str">
        <f t="shared" si="11"/>
        <v/>
      </c>
      <c r="AL29" s="3" t="str">
        <f t="shared" si="12"/>
        <v/>
      </c>
      <c r="AM29" s="3" t="str">
        <f t="shared" si="13"/>
        <v/>
      </c>
      <c r="AN29" s="3" t="str">
        <f t="shared" si="14"/>
        <v/>
      </c>
      <c r="AO29" s="3" t="str">
        <f t="shared" si="15"/>
        <v/>
      </c>
      <c r="AQ29" t="e">
        <f>VLOOKUP($I29,PSMListe,'PSM Liste'!P$4,FALSE)</f>
        <v>#N/A</v>
      </c>
      <c r="AR29" t="e">
        <f>VLOOKUP($I29,PSMListe,'PSM Liste'!Q$4,FALSE)</f>
        <v>#N/A</v>
      </c>
      <c r="AS29" t="e">
        <f>VLOOKUP($I29,PSMListe,'PSM Liste'!R$4,FALSE)</f>
        <v>#N/A</v>
      </c>
      <c r="AT29" t="e">
        <f>VLOOKUP($I29,PSMListe,'PSM Liste'!S$4,FALSE)</f>
        <v>#N/A</v>
      </c>
      <c r="AU29" t="e">
        <f>VLOOKUP($I29,PSMListe,'PSM Liste'!T$4,FALSE)</f>
        <v>#N/A</v>
      </c>
      <c r="AV29" t="e">
        <f>VLOOKUP($I29,PSMListe,'PSM Liste'!U$4,FALSE)</f>
        <v>#N/A</v>
      </c>
      <c r="AW29" t="e">
        <f>VLOOKUP($I29,PSMListe,'PSM Liste'!V$4,FALSE)</f>
        <v>#N/A</v>
      </c>
      <c r="AX29" t="e">
        <f>VLOOKUP($I29,PSMListe,'PSM Liste'!W$4,FALSE)</f>
        <v>#N/A</v>
      </c>
      <c r="AY29" t="e">
        <f>VLOOKUP($I29,PSMListe,'PSM Liste'!X$4,FALSE)</f>
        <v>#N/A</v>
      </c>
      <c r="AZ29" t="e">
        <f>VLOOKUP($I29,PSMListe,'PSM Liste'!Y$4,FALSE)</f>
        <v>#N/A</v>
      </c>
      <c r="BA29" t="e">
        <f t="shared" si="16"/>
        <v>#N/A</v>
      </c>
      <c r="BB29" t="e">
        <f t="shared" si="17"/>
        <v>#N/A</v>
      </c>
      <c r="BC29" t="e">
        <f t="shared" si="18"/>
        <v>#N/A</v>
      </c>
      <c r="BG29" s="78" t="str">
        <f t="shared" si="19"/>
        <v/>
      </c>
      <c r="BH29" s="18" t="str">
        <f t="shared" si="20"/>
        <v/>
      </c>
      <c r="BI29" s="18" t="str">
        <f t="shared" si="23"/>
        <v/>
      </c>
      <c r="BJ29" s="79" t="str">
        <f t="shared" si="21"/>
        <v/>
      </c>
    </row>
    <row r="30" spans="1:62" ht="23.45" customHeight="1" thickBot="1" x14ac:dyDescent="0.3">
      <c r="A30" s="159"/>
      <c r="B30" s="161"/>
      <c r="C30" s="133" t="str">
        <f t="shared" ref="C30" si="44">IF(B28="","",B28)</f>
        <v/>
      </c>
      <c r="D30" s="163"/>
      <c r="E30" s="72">
        <f t="shared" ref="E30" si="45">D28</f>
        <v>0</v>
      </c>
      <c r="F30" s="169"/>
      <c r="G30" s="170"/>
      <c r="H30" s="171"/>
      <c r="I30" s="95"/>
      <c r="J30" s="94" t="str">
        <f t="shared" si="1"/>
        <v/>
      </c>
      <c r="K30" s="14" t="e">
        <f t="shared" si="2"/>
        <v>#N/A</v>
      </c>
      <c r="L30" s="25" t="str">
        <f>IF(I30="","",VLOOKUP(I30,PSMListe,'PSM Liste'!$T$4,FALSE))</f>
        <v/>
      </c>
      <c r="M30" s="26" t="str">
        <f t="shared" si="22"/>
        <v/>
      </c>
      <c r="N30" s="26" t="str">
        <f t="shared" si="3"/>
        <v/>
      </c>
      <c r="O30" s="26" t="str">
        <f t="shared" si="3"/>
        <v/>
      </c>
      <c r="P30" s="26" t="str">
        <f t="shared" si="3"/>
        <v/>
      </c>
      <c r="Q30" s="26" t="str">
        <f t="shared" si="3"/>
        <v/>
      </c>
      <c r="R30" s="26" t="str">
        <f t="shared" si="3"/>
        <v/>
      </c>
      <c r="S30" s="26" t="str">
        <f t="shared" si="3"/>
        <v/>
      </c>
      <c r="T30" s="26" t="str">
        <f t="shared" si="3"/>
        <v/>
      </c>
      <c r="U30" s="47" t="str">
        <f t="shared" si="3"/>
        <v/>
      </c>
      <c r="V30" s="55" t="str">
        <f t="shared" si="4"/>
        <v/>
      </c>
      <c r="AE30" t="e">
        <f t="shared" si="5"/>
        <v>#N/A</v>
      </c>
      <c r="AF30" t="e">
        <f t="shared" si="6"/>
        <v>#N/A</v>
      </c>
      <c r="AG30" s="3" t="str">
        <f t="shared" si="7"/>
        <v/>
      </c>
      <c r="AH30" s="3" t="str">
        <f t="shared" si="8"/>
        <v/>
      </c>
      <c r="AI30" s="3" t="str">
        <f t="shared" si="9"/>
        <v/>
      </c>
      <c r="AJ30" s="3" t="str">
        <f t="shared" si="10"/>
        <v/>
      </c>
      <c r="AK30" s="3" t="str">
        <f t="shared" si="11"/>
        <v/>
      </c>
      <c r="AL30" s="3" t="str">
        <f t="shared" si="12"/>
        <v/>
      </c>
      <c r="AM30" s="3" t="str">
        <f t="shared" si="13"/>
        <v/>
      </c>
      <c r="AN30" s="3" t="str">
        <f t="shared" si="14"/>
        <v/>
      </c>
      <c r="AO30" s="3" t="str">
        <f t="shared" si="15"/>
        <v/>
      </c>
      <c r="AQ30" t="e">
        <f>VLOOKUP($I30,PSMListe,'PSM Liste'!P$4,FALSE)</f>
        <v>#N/A</v>
      </c>
      <c r="AR30" t="e">
        <f>VLOOKUP($I30,PSMListe,'PSM Liste'!Q$4,FALSE)</f>
        <v>#N/A</v>
      </c>
      <c r="AS30" t="e">
        <f>VLOOKUP($I30,PSMListe,'PSM Liste'!R$4,FALSE)</f>
        <v>#N/A</v>
      </c>
      <c r="AT30" t="e">
        <f>VLOOKUP($I30,PSMListe,'PSM Liste'!S$4,FALSE)</f>
        <v>#N/A</v>
      </c>
      <c r="AU30" t="e">
        <f>VLOOKUP($I30,PSMListe,'PSM Liste'!T$4,FALSE)</f>
        <v>#N/A</v>
      </c>
      <c r="AV30" t="e">
        <f>VLOOKUP($I30,PSMListe,'PSM Liste'!U$4,FALSE)</f>
        <v>#N/A</v>
      </c>
      <c r="AW30" t="e">
        <f>VLOOKUP($I30,PSMListe,'PSM Liste'!V$4,FALSE)</f>
        <v>#N/A</v>
      </c>
      <c r="AX30" t="e">
        <f>VLOOKUP($I30,PSMListe,'PSM Liste'!W$4,FALSE)</f>
        <v>#N/A</v>
      </c>
      <c r="AY30" t="e">
        <f>VLOOKUP($I30,PSMListe,'PSM Liste'!X$4,FALSE)</f>
        <v>#N/A</v>
      </c>
      <c r="AZ30" t="e">
        <f>VLOOKUP($I30,PSMListe,'PSM Liste'!Y$4,FALSE)</f>
        <v>#N/A</v>
      </c>
      <c r="BA30" t="e">
        <f t="shared" si="16"/>
        <v>#N/A</v>
      </c>
      <c r="BB30" t="e">
        <f t="shared" si="17"/>
        <v>#N/A</v>
      </c>
      <c r="BC30" t="e">
        <f t="shared" si="18"/>
        <v>#N/A</v>
      </c>
      <c r="BG30" s="78" t="str">
        <f t="shared" si="19"/>
        <v/>
      </c>
      <c r="BH30" s="18" t="str">
        <f t="shared" si="20"/>
        <v/>
      </c>
      <c r="BI30" s="18" t="str">
        <f t="shared" si="23"/>
        <v/>
      </c>
      <c r="BJ30" s="79" t="str">
        <f t="shared" si="21"/>
        <v/>
      </c>
    </row>
    <row r="31" spans="1:62" ht="23.45" customHeight="1" thickBot="1" x14ac:dyDescent="0.3">
      <c r="A31" s="160"/>
      <c r="B31" s="162"/>
      <c r="C31" s="133" t="str">
        <f t="shared" ref="C31" si="46">IF(B28="","",B28)</f>
        <v/>
      </c>
      <c r="D31" s="164"/>
      <c r="E31" s="7">
        <f t="shared" ref="E31" si="47">D28</f>
        <v>0</v>
      </c>
      <c r="F31" s="7" t="s">
        <v>41</v>
      </c>
      <c r="G31" s="7">
        <v>57</v>
      </c>
      <c r="H31" s="57">
        <v>60</v>
      </c>
      <c r="I31" s="96"/>
      <c r="J31" s="97" t="str">
        <f t="shared" si="1"/>
        <v/>
      </c>
      <c r="K31" s="16" t="e">
        <f t="shared" si="2"/>
        <v>#N/A</v>
      </c>
      <c r="L31" s="29" t="str">
        <f>IF(I31="","",VLOOKUP(I31,PSMListe,'PSM Liste'!$T$4,FALSE))</f>
        <v/>
      </c>
      <c r="M31" s="30" t="str">
        <f t="shared" si="22"/>
        <v/>
      </c>
      <c r="N31" s="30" t="str">
        <f t="shared" si="3"/>
        <v/>
      </c>
      <c r="O31" s="30" t="str">
        <f t="shared" si="3"/>
        <v/>
      </c>
      <c r="P31" s="30" t="str">
        <f t="shared" si="3"/>
        <v/>
      </c>
      <c r="Q31" s="30" t="str">
        <f t="shared" si="3"/>
        <v/>
      </c>
      <c r="R31" s="30" t="str">
        <f t="shared" si="3"/>
        <v/>
      </c>
      <c r="S31" s="30" t="str">
        <f t="shared" si="3"/>
        <v/>
      </c>
      <c r="T31" s="30" t="str">
        <f t="shared" si="3"/>
        <v/>
      </c>
      <c r="U31" s="49" t="str">
        <f t="shared" si="3"/>
        <v/>
      </c>
      <c r="V31" s="56" t="str">
        <f t="shared" si="4"/>
        <v/>
      </c>
      <c r="AE31" t="e">
        <f t="shared" si="5"/>
        <v>#N/A</v>
      </c>
      <c r="AF31" t="e">
        <f t="shared" si="6"/>
        <v>#N/A</v>
      </c>
      <c r="AG31" s="3" t="str">
        <f t="shared" si="7"/>
        <v/>
      </c>
      <c r="AH31" s="3" t="str">
        <f t="shared" si="8"/>
        <v/>
      </c>
      <c r="AI31" s="3" t="str">
        <f t="shared" si="9"/>
        <v/>
      </c>
      <c r="AJ31" s="3" t="str">
        <f t="shared" si="10"/>
        <v/>
      </c>
      <c r="AK31" s="3" t="str">
        <f t="shared" si="11"/>
        <v/>
      </c>
      <c r="AL31" s="3" t="str">
        <f t="shared" si="12"/>
        <v/>
      </c>
      <c r="AM31" s="3" t="str">
        <f t="shared" si="13"/>
        <v/>
      </c>
      <c r="AN31" s="3" t="str">
        <f t="shared" si="14"/>
        <v/>
      </c>
      <c r="AO31" s="3" t="str">
        <f t="shared" si="15"/>
        <v/>
      </c>
      <c r="AQ31" t="e">
        <f>VLOOKUP($I31,PSMListe,'PSM Liste'!P$4,FALSE)</f>
        <v>#N/A</v>
      </c>
      <c r="AR31" t="e">
        <f>VLOOKUP($I31,PSMListe,'PSM Liste'!Q$4,FALSE)</f>
        <v>#N/A</v>
      </c>
      <c r="AS31" t="e">
        <f>VLOOKUP($I31,PSMListe,'PSM Liste'!R$4,FALSE)</f>
        <v>#N/A</v>
      </c>
      <c r="AT31" t="e">
        <f>VLOOKUP($I31,PSMListe,'PSM Liste'!S$4,FALSE)</f>
        <v>#N/A</v>
      </c>
      <c r="AU31" t="e">
        <f>VLOOKUP($I31,PSMListe,'PSM Liste'!T$4,FALSE)</f>
        <v>#N/A</v>
      </c>
      <c r="AV31" t="e">
        <f>VLOOKUP($I31,PSMListe,'PSM Liste'!U$4,FALSE)</f>
        <v>#N/A</v>
      </c>
      <c r="AW31" t="e">
        <f>VLOOKUP($I31,PSMListe,'PSM Liste'!V$4,FALSE)</f>
        <v>#N/A</v>
      </c>
      <c r="AX31" t="e">
        <f>VLOOKUP($I31,PSMListe,'PSM Liste'!W$4,FALSE)</f>
        <v>#N/A</v>
      </c>
      <c r="AY31" t="e">
        <f>VLOOKUP($I31,PSMListe,'PSM Liste'!X$4,FALSE)</f>
        <v>#N/A</v>
      </c>
      <c r="AZ31" t="e">
        <f>VLOOKUP($I31,PSMListe,'PSM Liste'!Y$4,FALSE)</f>
        <v>#N/A</v>
      </c>
      <c r="BA31" t="e">
        <f t="shared" si="16"/>
        <v>#N/A</v>
      </c>
      <c r="BB31" t="e">
        <f t="shared" si="17"/>
        <v>#N/A</v>
      </c>
      <c r="BC31" t="e">
        <f t="shared" si="18"/>
        <v>#N/A</v>
      </c>
      <c r="BG31" s="78" t="str">
        <f t="shared" si="19"/>
        <v/>
      </c>
      <c r="BH31" s="18" t="str">
        <f t="shared" si="20"/>
        <v/>
      </c>
      <c r="BI31" s="18" t="str">
        <f t="shared" si="23"/>
        <v/>
      </c>
      <c r="BJ31" s="79" t="str">
        <f t="shared" si="21"/>
        <v/>
      </c>
    </row>
    <row r="32" spans="1:62" ht="23.45" customHeight="1" thickBot="1" x14ac:dyDescent="0.3">
      <c r="A32" s="166"/>
      <c r="B32" s="167"/>
      <c r="C32" s="134" t="str">
        <f t="shared" ref="C32" si="48">IF(B32="","",B32)</f>
        <v/>
      </c>
      <c r="D32" s="168"/>
      <c r="E32" s="73">
        <f t="shared" ref="E32" si="49">D32</f>
        <v>0</v>
      </c>
      <c r="F32" s="176" t="s">
        <v>52</v>
      </c>
      <c r="G32" s="177"/>
      <c r="H32" s="178"/>
      <c r="I32" s="93"/>
      <c r="J32" s="98" t="str">
        <f t="shared" si="1"/>
        <v/>
      </c>
      <c r="K32" s="12" t="e">
        <f t="shared" si="2"/>
        <v>#N/A</v>
      </c>
      <c r="L32" s="11" t="str">
        <f>IF(I32="","",VLOOKUP(I32,PSMListe,'PSM Liste'!$T$4,FALSE))</f>
        <v/>
      </c>
      <c r="M32" s="31" t="str">
        <f t="shared" si="22"/>
        <v/>
      </c>
      <c r="N32" s="31" t="str">
        <f t="shared" si="22"/>
        <v/>
      </c>
      <c r="O32" s="31" t="str">
        <f t="shared" si="22"/>
        <v/>
      </c>
      <c r="P32" s="31" t="str">
        <f t="shared" si="22"/>
        <v/>
      </c>
      <c r="Q32" s="31" t="str">
        <f t="shared" si="22"/>
        <v/>
      </c>
      <c r="R32" s="31" t="str">
        <f t="shared" si="22"/>
        <v/>
      </c>
      <c r="S32" s="31" t="str">
        <f t="shared" si="22"/>
        <v/>
      </c>
      <c r="T32" s="31" t="str">
        <f t="shared" si="22"/>
        <v/>
      </c>
      <c r="U32" s="50" t="str">
        <f t="shared" si="22"/>
        <v/>
      </c>
      <c r="V32" s="54" t="str">
        <f t="shared" si="4"/>
        <v/>
      </c>
      <c r="AE32" t="e">
        <f t="shared" si="5"/>
        <v>#N/A</v>
      </c>
      <c r="AF32" t="e">
        <f t="shared" si="6"/>
        <v>#N/A</v>
      </c>
      <c r="AG32" s="3" t="str">
        <f t="shared" si="7"/>
        <v/>
      </c>
      <c r="AH32" s="3" t="str">
        <f t="shared" si="8"/>
        <v/>
      </c>
      <c r="AI32" s="3" t="str">
        <f t="shared" si="9"/>
        <v/>
      </c>
      <c r="AJ32" s="3" t="str">
        <f t="shared" si="10"/>
        <v/>
      </c>
      <c r="AK32" s="3" t="str">
        <f t="shared" si="11"/>
        <v/>
      </c>
      <c r="AL32" s="3" t="str">
        <f t="shared" si="12"/>
        <v/>
      </c>
      <c r="AM32" s="3" t="str">
        <f t="shared" si="13"/>
        <v/>
      </c>
      <c r="AN32" s="3" t="str">
        <f t="shared" si="14"/>
        <v/>
      </c>
      <c r="AO32" s="3" t="str">
        <f t="shared" si="15"/>
        <v/>
      </c>
      <c r="AQ32" t="e">
        <f>VLOOKUP($I32,PSMListe,'PSM Liste'!P$4,FALSE)</f>
        <v>#N/A</v>
      </c>
      <c r="AR32" t="e">
        <f>VLOOKUP($I32,PSMListe,'PSM Liste'!Q$4,FALSE)</f>
        <v>#N/A</v>
      </c>
      <c r="AS32" t="e">
        <f>VLOOKUP($I32,PSMListe,'PSM Liste'!R$4,FALSE)</f>
        <v>#N/A</v>
      </c>
      <c r="AT32" t="e">
        <f>VLOOKUP($I32,PSMListe,'PSM Liste'!S$4,FALSE)</f>
        <v>#N/A</v>
      </c>
      <c r="AU32" t="e">
        <f>VLOOKUP($I32,PSMListe,'PSM Liste'!T$4,FALSE)</f>
        <v>#N/A</v>
      </c>
      <c r="AV32" t="e">
        <f>VLOOKUP($I32,PSMListe,'PSM Liste'!U$4,FALSE)</f>
        <v>#N/A</v>
      </c>
      <c r="AW32" t="e">
        <f>VLOOKUP($I32,PSMListe,'PSM Liste'!V$4,FALSE)</f>
        <v>#N/A</v>
      </c>
      <c r="AX32" t="e">
        <f>VLOOKUP($I32,PSMListe,'PSM Liste'!W$4,FALSE)</f>
        <v>#N/A</v>
      </c>
      <c r="AY32" t="e">
        <f>VLOOKUP($I32,PSMListe,'PSM Liste'!X$4,FALSE)</f>
        <v>#N/A</v>
      </c>
      <c r="AZ32" t="e">
        <f>VLOOKUP($I32,PSMListe,'PSM Liste'!Y$4,FALSE)</f>
        <v>#N/A</v>
      </c>
      <c r="BA32" t="e">
        <f t="shared" si="16"/>
        <v>#N/A</v>
      </c>
      <c r="BB32" t="e">
        <f t="shared" si="17"/>
        <v>#N/A</v>
      </c>
      <c r="BC32" t="e">
        <f t="shared" si="18"/>
        <v>#N/A</v>
      </c>
      <c r="BG32" s="78" t="str">
        <f t="shared" si="19"/>
        <v/>
      </c>
      <c r="BH32" s="18" t="str">
        <f t="shared" si="20"/>
        <v/>
      </c>
      <c r="BI32" s="18" t="str">
        <f t="shared" si="23"/>
        <v/>
      </c>
      <c r="BJ32" s="79" t="str">
        <f t="shared" si="21"/>
        <v/>
      </c>
    </row>
    <row r="33" spans="1:62" ht="23.45" customHeight="1" thickBot="1" x14ac:dyDescent="0.3">
      <c r="A33" s="159"/>
      <c r="B33" s="161"/>
      <c r="C33" s="133" t="str">
        <f t="shared" ref="C33" si="50">IF(B32="","",B32)</f>
        <v/>
      </c>
      <c r="D33" s="163"/>
      <c r="E33" s="72">
        <f t="shared" ref="E33" si="51">D32</f>
        <v>0</v>
      </c>
      <c r="F33" s="169"/>
      <c r="G33" s="170"/>
      <c r="H33" s="171"/>
      <c r="I33" s="95"/>
      <c r="J33" s="94" t="str">
        <f t="shared" si="1"/>
        <v/>
      </c>
      <c r="K33" s="14" t="e">
        <f t="shared" si="2"/>
        <v>#N/A</v>
      </c>
      <c r="L33" s="13" t="str">
        <f>IF(I33="","",VLOOKUP(I33,PSMListe,'PSM Liste'!$T$4,FALSE))</f>
        <v/>
      </c>
      <c r="M33" s="32" t="str">
        <f t="shared" si="22"/>
        <v/>
      </c>
      <c r="N33" s="32" t="str">
        <f t="shared" si="22"/>
        <v/>
      </c>
      <c r="O33" s="32" t="str">
        <f t="shared" si="22"/>
        <v/>
      </c>
      <c r="P33" s="32" t="str">
        <f t="shared" si="22"/>
        <v/>
      </c>
      <c r="Q33" s="32" t="str">
        <f t="shared" si="22"/>
        <v/>
      </c>
      <c r="R33" s="32" t="str">
        <f t="shared" si="22"/>
        <v/>
      </c>
      <c r="S33" s="32" t="str">
        <f t="shared" si="22"/>
        <v/>
      </c>
      <c r="T33" s="32" t="str">
        <f t="shared" si="22"/>
        <v/>
      </c>
      <c r="U33" s="51" t="str">
        <f t="shared" si="22"/>
        <v/>
      </c>
      <c r="V33" s="55" t="str">
        <f t="shared" si="4"/>
        <v/>
      </c>
      <c r="AE33" t="e">
        <f t="shared" si="5"/>
        <v>#N/A</v>
      </c>
      <c r="AF33" t="e">
        <f t="shared" si="6"/>
        <v>#N/A</v>
      </c>
      <c r="AG33" s="3" t="str">
        <f t="shared" si="7"/>
        <v/>
      </c>
      <c r="AH33" s="3" t="str">
        <f t="shared" si="8"/>
        <v/>
      </c>
      <c r="AI33" s="3" t="str">
        <f t="shared" si="9"/>
        <v/>
      </c>
      <c r="AJ33" s="3" t="str">
        <f t="shared" si="10"/>
        <v/>
      </c>
      <c r="AK33" s="3" t="str">
        <f t="shared" si="11"/>
        <v/>
      </c>
      <c r="AL33" s="3" t="str">
        <f t="shared" si="12"/>
        <v/>
      </c>
      <c r="AM33" s="3" t="str">
        <f t="shared" si="13"/>
        <v/>
      </c>
      <c r="AN33" s="3" t="str">
        <f t="shared" si="14"/>
        <v/>
      </c>
      <c r="AO33" s="3" t="str">
        <f t="shared" si="15"/>
        <v/>
      </c>
      <c r="AQ33" t="e">
        <f>VLOOKUP($I33,PSMListe,'PSM Liste'!P$4,FALSE)</f>
        <v>#N/A</v>
      </c>
      <c r="AR33" t="e">
        <f>VLOOKUP($I33,PSMListe,'PSM Liste'!Q$4,FALSE)</f>
        <v>#N/A</v>
      </c>
      <c r="AS33" t="e">
        <f>VLOOKUP($I33,PSMListe,'PSM Liste'!R$4,FALSE)</f>
        <v>#N/A</v>
      </c>
      <c r="AT33" t="e">
        <f>VLOOKUP($I33,PSMListe,'PSM Liste'!S$4,FALSE)</f>
        <v>#N/A</v>
      </c>
      <c r="AU33" t="e">
        <f>VLOOKUP($I33,PSMListe,'PSM Liste'!T$4,FALSE)</f>
        <v>#N/A</v>
      </c>
      <c r="AV33" t="e">
        <f>VLOOKUP($I33,PSMListe,'PSM Liste'!U$4,FALSE)</f>
        <v>#N/A</v>
      </c>
      <c r="AW33" t="e">
        <f>VLOOKUP($I33,PSMListe,'PSM Liste'!V$4,FALSE)</f>
        <v>#N/A</v>
      </c>
      <c r="AX33" t="e">
        <f>VLOOKUP($I33,PSMListe,'PSM Liste'!W$4,FALSE)</f>
        <v>#N/A</v>
      </c>
      <c r="AY33" t="e">
        <f>VLOOKUP($I33,PSMListe,'PSM Liste'!X$4,FALSE)</f>
        <v>#N/A</v>
      </c>
      <c r="AZ33" t="e">
        <f>VLOOKUP($I33,PSMListe,'PSM Liste'!Y$4,FALSE)</f>
        <v>#N/A</v>
      </c>
      <c r="BA33" t="e">
        <f t="shared" si="16"/>
        <v>#N/A</v>
      </c>
      <c r="BB33" t="e">
        <f t="shared" si="17"/>
        <v>#N/A</v>
      </c>
      <c r="BC33" t="e">
        <f t="shared" si="18"/>
        <v>#N/A</v>
      </c>
      <c r="BG33" s="78" t="str">
        <f t="shared" si="19"/>
        <v/>
      </c>
      <c r="BH33" s="18" t="str">
        <f t="shared" si="20"/>
        <v/>
      </c>
      <c r="BI33" s="18" t="str">
        <f t="shared" si="23"/>
        <v/>
      </c>
      <c r="BJ33" s="79" t="str">
        <f t="shared" si="21"/>
        <v/>
      </c>
    </row>
    <row r="34" spans="1:62" ht="23.45" customHeight="1" thickBot="1" x14ac:dyDescent="0.3">
      <c r="A34" s="159"/>
      <c r="B34" s="161"/>
      <c r="C34" s="133" t="str">
        <f t="shared" ref="C34" si="52">IF(B32="","",B32)</f>
        <v/>
      </c>
      <c r="D34" s="163"/>
      <c r="E34" s="72">
        <f t="shared" ref="E34" si="53">D32</f>
        <v>0</v>
      </c>
      <c r="F34" s="169"/>
      <c r="G34" s="170"/>
      <c r="H34" s="171"/>
      <c r="I34" s="95"/>
      <c r="J34" s="94" t="str">
        <f t="shared" si="1"/>
        <v/>
      </c>
      <c r="K34" s="14" t="e">
        <f t="shared" si="2"/>
        <v>#N/A</v>
      </c>
      <c r="L34" s="13" t="str">
        <f>IF(I34="","",VLOOKUP(I34,PSMListe,'PSM Liste'!$T$4,FALSE))</f>
        <v/>
      </c>
      <c r="M34" s="32" t="str">
        <f t="shared" si="22"/>
        <v/>
      </c>
      <c r="N34" s="32" t="str">
        <f t="shared" si="22"/>
        <v/>
      </c>
      <c r="O34" s="32" t="str">
        <f t="shared" si="22"/>
        <v/>
      </c>
      <c r="P34" s="32" t="str">
        <f t="shared" si="22"/>
        <v/>
      </c>
      <c r="Q34" s="32" t="str">
        <f t="shared" si="22"/>
        <v/>
      </c>
      <c r="R34" s="32" t="str">
        <f t="shared" si="22"/>
        <v/>
      </c>
      <c r="S34" s="32" t="str">
        <f t="shared" si="22"/>
        <v/>
      </c>
      <c r="T34" s="32" t="str">
        <f t="shared" si="22"/>
        <v/>
      </c>
      <c r="U34" s="51" t="str">
        <f t="shared" si="22"/>
        <v/>
      </c>
      <c r="V34" s="55" t="str">
        <f t="shared" si="4"/>
        <v/>
      </c>
      <c r="AE34" t="e">
        <f t="shared" si="5"/>
        <v>#N/A</v>
      </c>
      <c r="AF34" t="e">
        <f t="shared" si="6"/>
        <v>#N/A</v>
      </c>
      <c r="AG34" s="3" t="str">
        <f t="shared" si="7"/>
        <v/>
      </c>
      <c r="AH34" s="3" t="str">
        <f t="shared" si="8"/>
        <v/>
      </c>
      <c r="AI34" s="3" t="str">
        <f t="shared" si="9"/>
        <v/>
      </c>
      <c r="AJ34" s="3" t="str">
        <f t="shared" si="10"/>
        <v/>
      </c>
      <c r="AK34" s="3" t="str">
        <f t="shared" si="11"/>
        <v/>
      </c>
      <c r="AL34" s="3" t="str">
        <f t="shared" si="12"/>
        <v/>
      </c>
      <c r="AM34" s="3" t="str">
        <f t="shared" si="13"/>
        <v/>
      </c>
      <c r="AN34" s="3" t="str">
        <f t="shared" si="14"/>
        <v/>
      </c>
      <c r="AO34" s="3" t="str">
        <f t="shared" si="15"/>
        <v/>
      </c>
      <c r="AQ34" t="e">
        <f>VLOOKUP($I34,PSMListe,'PSM Liste'!P$4,FALSE)</f>
        <v>#N/A</v>
      </c>
      <c r="AR34" t="e">
        <f>VLOOKUP($I34,PSMListe,'PSM Liste'!Q$4,FALSE)</f>
        <v>#N/A</v>
      </c>
      <c r="AS34" t="e">
        <f>VLOOKUP($I34,PSMListe,'PSM Liste'!R$4,FALSE)</f>
        <v>#N/A</v>
      </c>
      <c r="AT34" t="e">
        <f>VLOOKUP($I34,PSMListe,'PSM Liste'!S$4,FALSE)</f>
        <v>#N/A</v>
      </c>
      <c r="AU34" t="e">
        <f>VLOOKUP($I34,PSMListe,'PSM Liste'!T$4,FALSE)</f>
        <v>#N/A</v>
      </c>
      <c r="AV34" t="e">
        <f>VLOOKUP($I34,PSMListe,'PSM Liste'!U$4,FALSE)</f>
        <v>#N/A</v>
      </c>
      <c r="AW34" t="e">
        <f>VLOOKUP($I34,PSMListe,'PSM Liste'!V$4,FALSE)</f>
        <v>#N/A</v>
      </c>
      <c r="AX34" t="e">
        <f>VLOOKUP($I34,PSMListe,'PSM Liste'!W$4,FALSE)</f>
        <v>#N/A</v>
      </c>
      <c r="AY34" t="e">
        <f>VLOOKUP($I34,PSMListe,'PSM Liste'!X$4,FALSE)</f>
        <v>#N/A</v>
      </c>
      <c r="AZ34" t="e">
        <f>VLOOKUP($I34,PSMListe,'PSM Liste'!Y$4,FALSE)</f>
        <v>#N/A</v>
      </c>
      <c r="BA34" t="e">
        <f t="shared" si="16"/>
        <v>#N/A</v>
      </c>
      <c r="BB34" t="e">
        <f t="shared" si="17"/>
        <v>#N/A</v>
      </c>
      <c r="BC34" t="e">
        <f t="shared" si="18"/>
        <v>#N/A</v>
      </c>
      <c r="BG34" s="78" t="str">
        <f t="shared" si="19"/>
        <v/>
      </c>
      <c r="BH34" s="18" t="str">
        <f t="shared" si="20"/>
        <v/>
      </c>
      <c r="BI34" s="18" t="str">
        <f t="shared" si="23"/>
        <v/>
      </c>
      <c r="BJ34" s="79" t="str">
        <f t="shared" si="21"/>
        <v/>
      </c>
    </row>
    <row r="35" spans="1:62" ht="23.45" customHeight="1" thickBot="1" x14ac:dyDescent="0.3">
      <c r="A35" s="160"/>
      <c r="B35" s="162"/>
      <c r="C35" s="133" t="str">
        <f t="shared" ref="C35" si="54">IF(B32="","",B32)</f>
        <v/>
      </c>
      <c r="D35" s="164"/>
      <c r="E35" s="7">
        <f t="shared" ref="E35" si="55">D32</f>
        <v>0</v>
      </c>
      <c r="F35" s="7" t="s">
        <v>41</v>
      </c>
      <c r="G35" s="7">
        <v>61</v>
      </c>
      <c r="H35" s="57">
        <v>71</v>
      </c>
      <c r="I35" s="96"/>
      <c r="J35" s="97" t="str">
        <f t="shared" si="1"/>
        <v/>
      </c>
      <c r="K35" s="16" t="e">
        <f t="shared" si="2"/>
        <v>#N/A</v>
      </c>
      <c r="L35" s="15" t="str">
        <f>IF(I35="","",VLOOKUP(I35,PSMListe,'PSM Liste'!$T$4,FALSE))</f>
        <v/>
      </c>
      <c r="M35" s="33" t="str">
        <f t="shared" si="22"/>
        <v/>
      </c>
      <c r="N35" s="33" t="str">
        <f t="shared" si="22"/>
        <v/>
      </c>
      <c r="O35" s="33" t="str">
        <f t="shared" si="22"/>
        <v/>
      </c>
      <c r="P35" s="33" t="str">
        <f t="shared" si="22"/>
        <v/>
      </c>
      <c r="Q35" s="33" t="str">
        <f t="shared" si="22"/>
        <v/>
      </c>
      <c r="R35" s="33" t="str">
        <f t="shared" si="22"/>
        <v/>
      </c>
      <c r="S35" s="33" t="str">
        <f t="shared" si="22"/>
        <v/>
      </c>
      <c r="T35" s="33" t="str">
        <f t="shared" si="22"/>
        <v/>
      </c>
      <c r="U35" s="52" t="str">
        <f t="shared" si="22"/>
        <v/>
      </c>
      <c r="V35" s="56" t="str">
        <f t="shared" si="4"/>
        <v/>
      </c>
      <c r="AE35" t="e">
        <f t="shared" si="5"/>
        <v>#N/A</v>
      </c>
      <c r="AF35" t="e">
        <f t="shared" si="6"/>
        <v>#N/A</v>
      </c>
      <c r="AG35" s="3" t="str">
        <f t="shared" si="7"/>
        <v/>
      </c>
      <c r="AH35" s="3" t="str">
        <f t="shared" si="8"/>
        <v/>
      </c>
      <c r="AI35" s="3" t="str">
        <f t="shared" si="9"/>
        <v/>
      </c>
      <c r="AJ35" s="3" t="str">
        <f t="shared" si="10"/>
        <v/>
      </c>
      <c r="AK35" s="3" t="str">
        <f t="shared" si="11"/>
        <v/>
      </c>
      <c r="AL35" s="3" t="str">
        <f t="shared" si="12"/>
        <v/>
      </c>
      <c r="AM35" s="3" t="str">
        <f t="shared" si="13"/>
        <v/>
      </c>
      <c r="AN35" s="3" t="str">
        <f t="shared" si="14"/>
        <v/>
      </c>
      <c r="AO35" s="3" t="str">
        <f t="shared" si="15"/>
        <v/>
      </c>
      <c r="AQ35" t="e">
        <f>VLOOKUP($I35,PSMListe,'PSM Liste'!P$4,FALSE)</f>
        <v>#N/A</v>
      </c>
      <c r="AR35" t="e">
        <f>VLOOKUP($I35,PSMListe,'PSM Liste'!Q$4,FALSE)</f>
        <v>#N/A</v>
      </c>
      <c r="AS35" t="e">
        <f>VLOOKUP($I35,PSMListe,'PSM Liste'!R$4,FALSE)</f>
        <v>#N/A</v>
      </c>
      <c r="AT35" t="e">
        <f>VLOOKUP($I35,PSMListe,'PSM Liste'!S$4,FALSE)</f>
        <v>#N/A</v>
      </c>
      <c r="AU35" t="e">
        <f>VLOOKUP($I35,PSMListe,'PSM Liste'!T$4,FALSE)</f>
        <v>#N/A</v>
      </c>
      <c r="AV35" t="e">
        <f>VLOOKUP($I35,PSMListe,'PSM Liste'!U$4,FALSE)</f>
        <v>#N/A</v>
      </c>
      <c r="AW35" t="e">
        <f>VLOOKUP($I35,PSMListe,'PSM Liste'!V$4,FALSE)</f>
        <v>#N/A</v>
      </c>
      <c r="AX35" t="e">
        <f>VLOOKUP($I35,PSMListe,'PSM Liste'!W$4,FALSE)</f>
        <v>#N/A</v>
      </c>
      <c r="AY35" t="e">
        <f>VLOOKUP($I35,PSMListe,'PSM Liste'!X$4,FALSE)</f>
        <v>#N/A</v>
      </c>
      <c r="AZ35" t="e">
        <f>VLOOKUP($I35,PSMListe,'PSM Liste'!Y$4,FALSE)</f>
        <v>#N/A</v>
      </c>
      <c r="BA35" t="e">
        <f t="shared" si="16"/>
        <v>#N/A</v>
      </c>
      <c r="BB35" t="e">
        <f t="shared" si="17"/>
        <v>#N/A</v>
      </c>
      <c r="BC35" t="e">
        <f t="shared" si="18"/>
        <v>#N/A</v>
      </c>
      <c r="BG35" s="78" t="str">
        <f t="shared" si="19"/>
        <v/>
      </c>
      <c r="BH35" s="18" t="str">
        <f t="shared" si="20"/>
        <v/>
      </c>
      <c r="BI35" s="18" t="str">
        <f t="shared" si="23"/>
        <v/>
      </c>
      <c r="BJ35" s="79" t="str">
        <f t="shared" si="21"/>
        <v/>
      </c>
    </row>
    <row r="36" spans="1:62" ht="23.45" customHeight="1" thickBot="1" x14ac:dyDescent="0.3">
      <c r="A36" s="166"/>
      <c r="B36" s="167"/>
      <c r="C36" s="134" t="str">
        <f t="shared" ref="C36" si="56">IF(B36="","",B36)</f>
        <v/>
      </c>
      <c r="D36" s="168"/>
      <c r="E36" s="73">
        <f t="shared" ref="E36" si="57">D36</f>
        <v>0</v>
      </c>
      <c r="F36" s="176" t="s">
        <v>53</v>
      </c>
      <c r="G36" s="177"/>
      <c r="H36" s="178"/>
      <c r="I36" s="93"/>
      <c r="J36" s="98" t="str">
        <f t="shared" si="1"/>
        <v/>
      </c>
      <c r="K36" s="12" t="e">
        <f t="shared" si="2"/>
        <v>#N/A</v>
      </c>
      <c r="L36" s="11" t="str">
        <f>IF(I36="","",VLOOKUP(I36,PSMListe,'PSM Liste'!$T$4,FALSE))</f>
        <v/>
      </c>
      <c r="M36" s="31" t="str">
        <f t="shared" si="22"/>
        <v/>
      </c>
      <c r="N36" s="31" t="str">
        <f t="shared" si="22"/>
        <v/>
      </c>
      <c r="O36" s="31" t="str">
        <f t="shared" si="22"/>
        <v/>
      </c>
      <c r="P36" s="31" t="str">
        <f t="shared" si="22"/>
        <v/>
      </c>
      <c r="Q36" s="31" t="str">
        <f t="shared" si="22"/>
        <v/>
      </c>
      <c r="R36" s="31" t="str">
        <f t="shared" si="22"/>
        <v/>
      </c>
      <c r="S36" s="31" t="str">
        <f t="shared" si="22"/>
        <v/>
      </c>
      <c r="T36" s="31" t="str">
        <f t="shared" si="22"/>
        <v/>
      </c>
      <c r="U36" s="50" t="str">
        <f t="shared" si="22"/>
        <v/>
      </c>
      <c r="V36" s="54" t="str">
        <f t="shared" si="4"/>
        <v/>
      </c>
      <c r="AE36" t="e">
        <f t="shared" si="5"/>
        <v>#N/A</v>
      </c>
      <c r="AF36" t="e">
        <f t="shared" si="6"/>
        <v>#N/A</v>
      </c>
      <c r="AG36" s="3" t="str">
        <f t="shared" si="7"/>
        <v/>
      </c>
      <c r="AH36" s="3" t="str">
        <f t="shared" si="8"/>
        <v/>
      </c>
      <c r="AI36" s="3" t="str">
        <f t="shared" si="9"/>
        <v/>
      </c>
      <c r="AJ36" s="3" t="str">
        <f t="shared" si="10"/>
        <v/>
      </c>
      <c r="AK36" s="3" t="str">
        <f t="shared" si="11"/>
        <v/>
      </c>
      <c r="AL36" s="3" t="str">
        <f t="shared" si="12"/>
        <v/>
      </c>
      <c r="AM36" s="3" t="str">
        <f t="shared" si="13"/>
        <v/>
      </c>
      <c r="AN36" s="3" t="str">
        <f t="shared" si="14"/>
        <v/>
      </c>
      <c r="AO36" s="3" t="str">
        <f t="shared" si="15"/>
        <v/>
      </c>
      <c r="AQ36" t="e">
        <f>VLOOKUP($I36,PSMListe,'PSM Liste'!P$4,FALSE)</f>
        <v>#N/A</v>
      </c>
      <c r="AR36" t="e">
        <f>VLOOKUP($I36,PSMListe,'PSM Liste'!Q$4,FALSE)</f>
        <v>#N/A</v>
      </c>
      <c r="AS36" t="e">
        <f>VLOOKUP($I36,PSMListe,'PSM Liste'!R$4,FALSE)</f>
        <v>#N/A</v>
      </c>
      <c r="AT36" t="e">
        <f>VLOOKUP($I36,PSMListe,'PSM Liste'!S$4,FALSE)</f>
        <v>#N/A</v>
      </c>
      <c r="AU36" t="e">
        <f>VLOOKUP($I36,PSMListe,'PSM Liste'!T$4,FALSE)</f>
        <v>#N/A</v>
      </c>
      <c r="AV36" t="e">
        <f>VLOOKUP($I36,PSMListe,'PSM Liste'!U$4,FALSE)</f>
        <v>#N/A</v>
      </c>
      <c r="AW36" t="e">
        <f>VLOOKUP($I36,PSMListe,'PSM Liste'!V$4,FALSE)</f>
        <v>#N/A</v>
      </c>
      <c r="AX36" t="e">
        <f>VLOOKUP($I36,PSMListe,'PSM Liste'!W$4,FALSE)</f>
        <v>#N/A</v>
      </c>
      <c r="AY36" t="e">
        <f>VLOOKUP($I36,PSMListe,'PSM Liste'!X$4,FALSE)</f>
        <v>#N/A</v>
      </c>
      <c r="AZ36" t="e">
        <f>VLOOKUP($I36,PSMListe,'PSM Liste'!Y$4,FALSE)</f>
        <v>#N/A</v>
      </c>
      <c r="BA36" t="e">
        <f t="shared" si="16"/>
        <v>#N/A</v>
      </c>
      <c r="BB36" t="e">
        <f t="shared" si="17"/>
        <v>#N/A</v>
      </c>
      <c r="BC36" t="e">
        <f t="shared" si="18"/>
        <v>#N/A</v>
      </c>
      <c r="BG36" s="78" t="str">
        <f t="shared" si="19"/>
        <v/>
      </c>
      <c r="BH36" s="18" t="str">
        <f t="shared" si="20"/>
        <v/>
      </c>
      <c r="BI36" s="18" t="str">
        <f t="shared" si="23"/>
        <v/>
      </c>
      <c r="BJ36" s="79" t="str">
        <f t="shared" si="21"/>
        <v/>
      </c>
    </row>
    <row r="37" spans="1:62" ht="23.45" customHeight="1" thickBot="1" x14ac:dyDescent="0.3">
      <c r="A37" s="159"/>
      <c r="B37" s="161"/>
      <c r="C37" s="133" t="str">
        <f t="shared" ref="C37" si="58">IF(B36="","",B36)</f>
        <v/>
      </c>
      <c r="D37" s="163"/>
      <c r="E37" s="72">
        <f t="shared" ref="E37" si="59">D36</f>
        <v>0</v>
      </c>
      <c r="F37" s="169"/>
      <c r="G37" s="170"/>
      <c r="H37" s="171"/>
      <c r="I37" s="95"/>
      <c r="J37" s="94" t="str">
        <f t="shared" si="1"/>
        <v/>
      </c>
      <c r="K37" s="14" t="e">
        <f t="shared" si="2"/>
        <v>#N/A</v>
      </c>
      <c r="L37" s="13" t="str">
        <f>IF(I37="","",VLOOKUP(I37,PSMListe,'PSM Liste'!$T$4,FALSE))</f>
        <v/>
      </c>
      <c r="M37" s="32" t="str">
        <f t="shared" si="22"/>
        <v/>
      </c>
      <c r="N37" s="32" t="str">
        <f t="shared" si="22"/>
        <v/>
      </c>
      <c r="O37" s="32" t="str">
        <f t="shared" si="22"/>
        <v/>
      </c>
      <c r="P37" s="32" t="str">
        <f t="shared" si="22"/>
        <v/>
      </c>
      <c r="Q37" s="32" t="str">
        <f t="shared" si="22"/>
        <v/>
      </c>
      <c r="R37" s="32" t="str">
        <f t="shared" si="22"/>
        <v/>
      </c>
      <c r="S37" s="32" t="str">
        <f t="shared" si="22"/>
        <v/>
      </c>
      <c r="T37" s="32" t="str">
        <f t="shared" si="22"/>
        <v/>
      </c>
      <c r="U37" s="51" t="str">
        <f t="shared" si="22"/>
        <v/>
      </c>
      <c r="V37" s="55" t="str">
        <f t="shared" si="4"/>
        <v/>
      </c>
      <c r="AE37" t="e">
        <f t="shared" si="5"/>
        <v>#N/A</v>
      </c>
      <c r="AF37" t="e">
        <f t="shared" si="6"/>
        <v>#N/A</v>
      </c>
      <c r="AG37" s="3" t="str">
        <f t="shared" si="7"/>
        <v/>
      </c>
      <c r="AH37" s="3" t="str">
        <f t="shared" si="8"/>
        <v/>
      </c>
      <c r="AI37" s="3" t="str">
        <f t="shared" si="9"/>
        <v/>
      </c>
      <c r="AJ37" s="3" t="str">
        <f t="shared" si="10"/>
        <v/>
      </c>
      <c r="AK37" s="3" t="str">
        <f t="shared" si="11"/>
        <v/>
      </c>
      <c r="AL37" s="3" t="str">
        <f t="shared" si="12"/>
        <v/>
      </c>
      <c r="AM37" s="3" t="str">
        <f t="shared" si="13"/>
        <v/>
      </c>
      <c r="AN37" s="3" t="str">
        <f t="shared" si="14"/>
        <v/>
      </c>
      <c r="AO37" s="3" t="str">
        <f t="shared" si="15"/>
        <v/>
      </c>
      <c r="AQ37" t="e">
        <f>VLOOKUP($I37,PSMListe,'PSM Liste'!P$4,FALSE)</f>
        <v>#N/A</v>
      </c>
      <c r="AR37" t="e">
        <f>VLOOKUP($I37,PSMListe,'PSM Liste'!Q$4,FALSE)</f>
        <v>#N/A</v>
      </c>
      <c r="AS37" t="e">
        <f>VLOOKUP($I37,PSMListe,'PSM Liste'!R$4,FALSE)</f>
        <v>#N/A</v>
      </c>
      <c r="AT37" t="e">
        <f>VLOOKUP($I37,PSMListe,'PSM Liste'!S$4,FALSE)</f>
        <v>#N/A</v>
      </c>
      <c r="AU37" t="e">
        <f>VLOOKUP($I37,PSMListe,'PSM Liste'!T$4,FALSE)</f>
        <v>#N/A</v>
      </c>
      <c r="AV37" t="e">
        <f>VLOOKUP($I37,PSMListe,'PSM Liste'!U$4,FALSE)</f>
        <v>#N/A</v>
      </c>
      <c r="AW37" t="e">
        <f>VLOOKUP($I37,PSMListe,'PSM Liste'!V$4,FALSE)</f>
        <v>#N/A</v>
      </c>
      <c r="AX37" t="e">
        <f>VLOOKUP($I37,PSMListe,'PSM Liste'!W$4,FALSE)</f>
        <v>#N/A</v>
      </c>
      <c r="AY37" t="e">
        <f>VLOOKUP($I37,PSMListe,'PSM Liste'!X$4,FALSE)</f>
        <v>#N/A</v>
      </c>
      <c r="AZ37" t="e">
        <f>VLOOKUP($I37,PSMListe,'PSM Liste'!Y$4,FALSE)</f>
        <v>#N/A</v>
      </c>
      <c r="BA37" t="e">
        <f t="shared" si="16"/>
        <v>#N/A</v>
      </c>
      <c r="BB37" t="e">
        <f t="shared" si="17"/>
        <v>#N/A</v>
      </c>
      <c r="BC37" t="e">
        <f t="shared" si="18"/>
        <v>#N/A</v>
      </c>
      <c r="BG37" s="78" t="str">
        <f t="shared" si="19"/>
        <v/>
      </c>
      <c r="BH37" s="18" t="str">
        <f t="shared" si="20"/>
        <v/>
      </c>
      <c r="BI37" s="18" t="str">
        <f t="shared" si="23"/>
        <v/>
      </c>
      <c r="BJ37" s="79" t="str">
        <f t="shared" si="21"/>
        <v/>
      </c>
    </row>
    <row r="38" spans="1:62" ht="23.45" customHeight="1" thickBot="1" x14ac:dyDescent="0.3">
      <c r="A38" s="159"/>
      <c r="B38" s="161"/>
      <c r="C38" s="133" t="str">
        <f t="shared" ref="C38" si="60">IF(B36="","",B36)</f>
        <v/>
      </c>
      <c r="D38" s="163"/>
      <c r="E38" s="72">
        <f t="shared" ref="E38" si="61">D36</f>
        <v>0</v>
      </c>
      <c r="F38" s="169" t="s">
        <v>54</v>
      </c>
      <c r="G38" s="170"/>
      <c r="H38" s="171"/>
      <c r="I38" s="95"/>
      <c r="J38" s="94" t="str">
        <f t="shared" si="1"/>
        <v/>
      </c>
      <c r="K38" s="14" t="e">
        <f t="shared" si="2"/>
        <v>#N/A</v>
      </c>
      <c r="L38" s="13" t="str">
        <f>IF(I38="","",VLOOKUP(I38,PSMListe,'PSM Liste'!$T$4,FALSE))</f>
        <v/>
      </c>
      <c r="M38" s="32" t="str">
        <f t="shared" si="22"/>
        <v/>
      </c>
      <c r="N38" s="32" t="str">
        <f t="shared" si="22"/>
        <v/>
      </c>
      <c r="O38" s="32" t="str">
        <f t="shared" si="22"/>
        <v/>
      </c>
      <c r="P38" s="32" t="str">
        <f t="shared" si="22"/>
        <v/>
      </c>
      <c r="Q38" s="32" t="str">
        <f t="shared" si="22"/>
        <v/>
      </c>
      <c r="R38" s="32" t="str">
        <f t="shared" si="22"/>
        <v/>
      </c>
      <c r="S38" s="32" t="str">
        <f t="shared" si="22"/>
        <v/>
      </c>
      <c r="T38" s="32" t="str">
        <f t="shared" si="22"/>
        <v/>
      </c>
      <c r="U38" s="51" t="str">
        <f t="shared" si="22"/>
        <v/>
      </c>
      <c r="V38" s="55" t="str">
        <f t="shared" si="4"/>
        <v/>
      </c>
      <c r="AE38" t="e">
        <f t="shared" si="5"/>
        <v>#N/A</v>
      </c>
      <c r="AF38" t="e">
        <f t="shared" si="6"/>
        <v>#N/A</v>
      </c>
      <c r="AG38" s="3" t="str">
        <f t="shared" si="7"/>
        <v/>
      </c>
      <c r="AH38" s="3" t="str">
        <f t="shared" si="8"/>
        <v/>
      </c>
      <c r="AI38" s="3" t="str">
        <f t="shared" si="9"/>
        <v/>
      </c>
      <c r="AJ38" s="3" t="str">
        <f t="shared" si="10"/>
        <v/>
      </c>
      <c r="AK38" s="3" t="str">
        <f t="shared" si="11"/>
        <v/>
      </c>
      <c r="AL38" s="3" t="str">
        <f t="shared" si="12"/>
        <v/>
      </c>
      <c r="AM38" s="3" t="str">
        <f t="shared" si="13"/>
        <v/>
      </c>
      <c r="AN38" s="3" t="str">
        <f t="shared" si="14"/>
        <v/>
      </c>
      <c r="AO38" s="3" t="str">
        <f t="shared" si="15"/>
        <v/>
      </c>
      <c r="AQ38" t="e">
        <f>VLOOKUP($I38,PSMListe,'PSM Liste'!P$4,FALSE)</f>
        <v>#N/A</v>
      </c>
      <c r="AR38" t="e">
        <f>VLOOKUP($I38,PSMListe,'PSM Liste'!Q$4,FALSE)</f>
        <v>#N/A</v>
      </c>
      <c r="AS38" t="e">
        <f>VLOOKUP($I38,PSMListe,'PSM Liste'!R$4,FALSE)</f>
        <v>#N/A</v>
      </c>
      <c r="AT38" t="e">
        <f>VLOOKUP($I38,PSMListe,'PSM Liste'!S$4,FALSE)</f>
        <v>#N/A</v>
      </c>
      <c r="AU38" t="e">
        <f>VLOOKUP($I38,PSMListe,'PSM Liste'!T$4,FALSE)</f>
        <v>#N/A</v>
      </c>
      <c r="AV38" t="e">
        <f>VLOOKUP($I38,PSMListe,'PSM Liste'!U$4,FALSE)</f>
        <v>#N/A</v>
      </c>
      <c r="AW38" t="e">
        <f>VLOOKUP($I38,PSMListe,'PSM Liste'!V$4,FALSE)</f>
        <v>#N/A</v>
      </c>
      <c r="AX38" t="e">
        <f>VLOOKUP($I38,PSMListe,'PSM Liste'!W$4,FALSE)</f>
        <v>#N/A</v>
      </c>
      <c r="AY38" t="e">
        <f>VLOOKUP($I38,PSMListe,'PSM Liste'!X$4,FALSE)</f>
        <v>#N/A</v>
      </c>
      <c r="AZ38" t="e">
        <f>VLOOKUP($I38,PSMListe,'PSM Liste'!Y$4,FALSE)</f>
        <v>#N/A</v>
      </c>
      <c r="BA38" t="e">
        <f t="shared" si="16"/>
        <v>#N/A</v>
      </c>
      <c r="BB38" t="e">
        <f t="shared" si="17"/>
        <v>#N/A</v>
      </c>
      <c r="BC38" t="e">
        <f t="shared" si="18"/>
        <v>#N/A</v>
      </c>
      <c r="BG38" s="78" t="str">
        <f t="shared" si="19"/>
        <v/>
      </c>
      <c r="BH38" s="18" t="str">
        <f t="shared" si="20"/>
        <v/>
      </c>
      <c r="BI38" s="18" t="str">
        <f t="shared" si="23"/>
        <v/>
      </c>
      <c r="BJ38" s="79" t="str">
        <f t="shared" si="21"/>
        <v/>
      </c>
    </row>
    <row r="39" spans="1:62" ht="23.45" customHeight="1" thickBot="1" x14ac:dyDescent="0.3">
      <c r="A39" s="160"/>
      <c r="B39" s="162"/>
      <c r="C39" s="133" t="str">
        <f t="shared" ref="C39" si="62">IF(B36="","",B36)</f>
        <v/>
      </c>
      <c r="D39" s="164"/>
      <c r="E39" s="7">
        <f t="shared" ref="E39" si="63">D36</f>
        <v>0</v>
      </c>
      <c r="F39" s="7" t="s">
        <v>41</v>
      </c>
      <c r="G39" s="7">
        <v>73</v>
      </c>
      <c r="H39" s="57">
        <v>75</v>
      </c>
      <c r="I39" s="96"/>
      <c r="J39" s="97" t="str">
        <f t="shared" si="1"/>
        <v/>
      </c>
      <c r="K39" s="16" t="e">
        <f t="shared" si="2"/>
        <v>#N/A</v>
      </c>
      <c r="L39" s="15" t="str">
        <f>IF(I39="","",VLOOKUP(I39,PSMListe,'PSM Liste'!$T$4,FALSE))</f>
        <v/>
      </c>
      <c r="M39" s="33" t="str">
        <f t="shared" si="22"/>
        <v/>
      </c>
      <c r="N39" s="33" t="str">
        <f t="shared" si="22"/>
        <v/>
      </c>
      <c r="O39" s="33" t="str">
        <f t="shared" si="22"/>
        <v/>
      </c>
      <c r="P39" s="33" t="str">
        <f t="shared" si="22"/>
        <v/>
      </c>
      <c r="Q39" s="33" t="str">
        <f t="shared" si="22"/>
        <v/>
      </c>
      <c r="R39" s="33" t="str">
        <f t="shared" si="22"/>
        <v/>
      </c>
      <c r="S39" s="33" t="str">
        <f t="shared" si="22"/>
        <v/>
      </c>
      <c r="T39" s="33" t="str">
        <f t="shared" si="22"/>
        <v/>
      </c>
      <c r="U39" s="52" t="str">
        <f t="shared" si="22"/>
        <v/>
      </c>
      <c r="V39" s="56" t="str">
        <f t="shared" si="4"/>
        <v/>
      </c>
      <c r="AE39" t="e">
        <f t="shared" si="5"/>
        <v>#N/A</v>
      </c>
      <c r="AF39" t="e">
        <f t="shared" si="6"/>
        <v>#N/A</v>
      </c>
      <c r="AG39" s="3" t="str">
        <f t="shared" si="7"/>
        <v/>
      </c>
      <c r="AH39" s="3" t="str">
        <f t="shared" si="8"/>
        <v/>
      </c>
      <c r="AI39" s="3" t="str">
        <f t="shared" si="9"/>
        <v/>
      </c>
      <c r="AJ39" s="3" t="str">
        <f t="shared" si="10"/>
        <v/>
      </c>
      <c r="AK39" s="3" t="str">
        <f t="shared" si="11"/>
        <v/>
      </c>
      <c r="AL39" s="3" t="str">
        <f t="shared" si="12"/>
        <v/>
      </c>
      <c r="AM39" s="3" t="str">
        <f t="shared" si="13"/>
        <v/>
      </c>
      <c r="AN39" s="3" t="str">
        <f t="shared" si="14"/>
        <v/>
      </c>
      <c r="AO39" s="3" t="str">
        <f t="shared" si="15"/>
        <v/>
      </c>
      <c r="AQ39" t="e">
        <f>VLOOKUP($I39,PSMListe,'PSM Liste'!P$4,FALSE)</f>
        <v>#N/A</v>
      </c>
      <c r="AR39" t="e">
        <f>VLOOKUP($I39,PSMListe,'PSM Liste'!Q$4,FALSE)</f>
        <v>#N/A</v>
      </c>
      <c r="AS39" t="e">
        <f>VLOOKUP($I39,PSMListe,'PSM Liste'!R$4,FALSE)</f>
        <v>#N/A</v>
      </c>
      <c r="AT39" t="e">
        <f>VLOOKUP($I39,PSMListe,'PSM Liste'!S$4,FALSE)</f>
        <v>#N/A</v>
      </c>
      <c r="AU39" t="e">
        <f>VLOOKUP($I39,PSMListe,'PSM Liste'!T$4,FALSE)</f>
        <v>#N/A</v>
      </c>
      <c r="AV39" t="e">
        <f>VLOOKUP($I39,PSMListe,'PSM Liste'!U$4,FALSE)</f>
        <v>#N/A</v>
      </c>
      <c r="AW39" t="e">
        <f>VLOOKUP($I39,PSMListe,'PSM Liste'!V$4,FALSE)</f>
        <v>#N/A</v>
      </c>
      <c r="AX39" t="e">
        <f>VLOOKUP($I39,PSMListe,'PSM Liste'!W$4,FALSE)</f>
        <v>#N/A</v>
      </c>
      <c r="AY39" t="e">
        <f>VLOOKUP($I39,PSMListe,'PSM Liste'!X$4,FALSE)</f>
        <v>#N/A</v>
      </c>
      <c r="AZ39" t="e">
        <f>VLOOKUP($I39,PSMListe,'PSM Liste'!Y$4,FALSE)</f>
        <v>#N/A</v>
      </c>
      <c r="BA39" t="e">
        <f t="shared" si="16"/>
        <v>#N/A</v>
      </c>
      <c r="BB39" t="e">
        <f t="shared" si="17"/>
        <v>#N/A</v>
      </c>
      <c r="BC39" t="e">
        <f t="shared" si="18"/>
        <v>#N/A</v>
      </c>
      <c r="BG39" s="78" t="str">
        <f t="shared" si="19"/>
        <v/>
      </c>
      <c r="BH39" s="18" t="str">
        <f t="shared" si="20"/>
        <v/>
      </c>
      <c r="BI39" s="18" t="str">
        <f t="shared" si="23"/>
        <v/>
      </c>
      <c r="BJ39" s="79" t="str">
        <f t="shared" si="21"/>
        <v/>
      </c>
    </row>
    <row r="40" spans="1:62" ht="23.45" customHeight="1" thickBot="1" x14ac:dyDescent="0.3">
      <c r="A40" s="166"/>
      <c r="B40" s="167"/>
      <c r="C40" s="134" t="str">
        <f t="shared" ref="C40" si="64">IF(B40="","",B40)</f>
        <v/>
      </c>
      <c r="D40" s="168"/>
      <c r="E40" s="73">
        <f t="shared" ref="E40" si="65">D40</f>
        <v>0</v>
      </c>
      <c r="F40" s="176" t="s">
        <v>55</v>
      </c>
      <c r="G40" s="177"/>
      <c r="H40" s="178"/>
      <c r="I40" s="93"/>
      <c r="J40" s="98" t="str">
        <f t="shared" si="1"/>
        <v/>
      </c>
      <c r="K40" s="12" t="e">
        <f t="shared" si="2"/>
        <v>#N/A</v>
      </c>
      <c r="L40" s="11" t="str">
        <f>IF(I40="","",VLOOKUP(I40,PSMListe,'PSM Liste'!$T$4,FALSE))</f>
        <v/>
      </c>
      <c r="M40" s="31" t="str">
        <f t="shared" si="22"/>
        <v/>
      </c>
      <c r="N40" s="31" t="str">
        <f t="shared" si="22"/>
        <v/>
      </c>
      <c r="O40" s="31" t="str">
        <f t="shared" si="22"/>
        <v/>
      </c>
      <c r="P40" s="31" t="str">
        <f t="shared" si="22"/>
        <v/>
      </c>
      <c r="Q40" s="31" t="str">
        <f t="shared" si="22"/>
        <v/>
      </c>
      <c r="R40" s="31" t="str">
        <f t="shared" si="22"/>
        <v/>
      </c>
      <c r="S40" s="31" t="str">
        <f t="shared" si="22"/>
        <v/>
      </c>
      <c r="T40" s="31" t="str">
        <f t="shared" si="22"/>
        <v/>
      </c>
      <c r="U40" s="50" t="str">
        <f t="shared" si="22"/>
        <v/>
      </c>
      <c r="V40" s="54" t="str">
        <f t="shared" si="4"/>
        <v/>
      </c>
      <c r="AE40" t="e">
        <f t="shared" si="5"/>
        <v>#N/A</v>
      </c>
      <c r="AF40" t="e">
        <f t="shared" si="6"/>
        <v>#N/A</v>
      </c>
      <c r="AG40" s="3" t="str">
        <f t="shared" si="7"/>
        <v/>
      </c>
      <c r="AH40" s="3" t="str">
        <f t="shared" si="8"/>
        <v/>
      </c>
      <c r="AI40" s="3" t="str">
        <f t="shared" si="9"/>
        <v/>
      </c>
      <c r="AJ40" s="3" t="str">
        <f t="shared" si="10"/>
        <v/>
      </c>
      <c r="AK40" s="3" t="str">
        <f t="shared" si="11"/>
        <v/>
      </c>
      <c r="AL40" s="3" t="str">
        <f t="shared" si="12"/>
        <v/>
      </c>
      <c r="AM40" s="3" t="str">
        <f t="shared" si="13"/>
        <v/>
      </c>
      <c r="AN40" s="3" t="str">
        <f t="shared" si="14"/>
        <v/>
      </c>
      <c r="AO40" s="3" t="str">
        <f t="shared" si="15"/>
        <v/>
      </c>
      <c r="AQ40" t="e">
        <f>VLOOKUP($I40,PSMListe,'PSM Liste'!P$4,FALSE)</f>
        <v>#N/A</v>
      </c>
      <c r="AR40" t="e">
        <f>VLOOKUP($I40,PSMListe,'PSM Liste'!Q$4,FALSE)</f>
        <v>#N/A</v>
      </c>
      <c r="AS40" t="e">
        <f>VLOOKUP($I40,PSMListe,'PSM Liste'!R$4,FALSE)</f>
        <v>#N/A</v>
      </c>
      <c r="AT40" t="e">
        <f>VLOOKUP($I40,PSMListe,'PSM Liste'!S$4,FALSE)</f>
        <v>#N/A</v>
      </c>
      <c r="AU40" t="e">
        <f>VLOOKUP($I40,PSMListe,'PSM Liste'!T$4,FALSE)</f>
        <v>#N/A</v>
      </c>
      <c r="AV40" t="e">
        <f>VLOOKUP($I40,PSMListe,'PSM Liste'!U$4,FALSE)</f>
        <v>#N/A</v>
      </c>
      <c r="AW40" t="e">
        <f>VLOOKUP($I40,PSMListe,'PSM Liste'!V$4,FALSE)</f>
        <v>#N/A</v>
      </c>
      <c r="AX40" t="e">
        <f>VLOOKUP($I40,PSMListe,'PSM Liste'!W$4,FALSE)</f>
        <v>#N/A</v>
      </c>
      <c r="AY40" t="e">
        <f>VLOOKUP($I40,PSMListe,'PSM Liste'!X$4,FALSE)</f>
        <v>#N/A</v>
      </c>
      <c r="AZ40" t="e">
        <f>VLOOKUP($I40,PSMListe,'PSM Liste'!Y$4,FALSE)</f>
        <v>#N/A</v>
      </c>
      <c r="BA40" t="e">
        <f t="shared" si="16"/>
        <v>#N/A</v>
      </c>
      <c r="BB40" t="e">
        <f t="shared" si="17"/>
        <v>#N/A</v>
      </c>
      <c r="BC40" t="e">
        <f t="shared" si="18"/>
        <v>#N/A</v>
      </c>
      <c r="BG40" s="78" t="str">
        <f t="shared" si="19"/>
        <v/>
      </c>
      <c r="BH40" s="18" t="str">
        <f t="shared" si="20"/>
        <v/>
      </c>
      <c r="BI40" s="18" t="str">
        <f t="shared" si="23"/>
        <v/>
      </c>
      <c r="BJ40" s="79" t="str">
        <f t="shared" si="21"/>
        <v/>
      </c>
    </row>
    <row r="41" spans="1:62" ht="23.45" customHeight="1" thickBot="1" x14ac:dyDescent="0.3">
      <c r="A41" s="159"/>
      <c r="B41" s="161"/>
      <c r="C41" s="133" t="str">
        <f t="shared" ref="C41" si="66">IF(B40="","",B40)</f>
        <v/>
      </c>
      <c r="D41" s="163"/>
      <c r="E41" s="72">
        <f t="shared" ref="E41" si="67">D40</f>
        <v>0</v>
      </c>
      <c r="F41" s="169"/>
      <c r="G41" s="170"/>
      <c r="H41" s="171"/>
      <c r="I41" s="95"/>
      <c r="J41" s="94" t="str">
        <f t="shared" si="1"/>
        <v/>
      </c>
      <c r="K41" s="14" t="e">
        <f t="shared" si="2"/>
        <v>#N/A</v>
      </c>
      <c r="L41" s="13" t="str">
        <f>IF(I41="","",VLOOKUP(I41,PSMListe,'PSM Liste'!$T$4,FALSE))</f>
        <v/>
      </c>
      <c r="M41" s="32" t="str">
        <f t="shared" si="22"/>
        <v/>
      </c>
      <c r="N41" s="32" t="str">
        <f t="shared" si="22"/>
        <v/>
      </c>
      <c r="O41" s="32" t="str">
        <f t="shared" si="22"/>
        <v/>
      </c>
      <c r="P41" s="32" t="str">
        <f t="shared" si="22"/>
        <v/>
      </c>
      <c r="Q41" s="32" t="str">
        <f t="shared" si="22"/>
        <v/>
      </c>
      <c r="R41" s="32" t="str">
        <f t="shared" si="22"/>
        <v/>
      </c>
      <c r="S41" s="32" t="str">
        <f t="shared" si="22"/>
        <v/>
      </c>
      <c r="T41" s="32" t="str">
        <f t="shared" si="22"/>
        <v/>
      </c>
      <c r="U41" s="51" t="str">
        <f t="shared" si="22"/>
        <v/>
      </c>
      <c r="V41" s="55" t="str">
        <f t="shared" si="4"/>
        <v/>
      </c>
      <c r="AE41" t="e">
        <f t="shared" si="5"/>
        <v>#N/A</v>
      </c>
      <c r="AF41" t="e">
        <f t="shared" si="6"/>
        <v>#N/A</v>
      </c>
      <c r="AG41" s="3" t="str">
        <f t="shared" si="7"/>
        <v/>
      </c>
      <c r="AH41" s="3" t="str">
        <f t="shared" si="8"/>
        <v/>
      </c>
      <c r="AI41" s="3" t="str">
        <f t="shared" si="9"/>
        <v/>
      </c>
      <c r="AJ41" s="3" t="str">
        <f t="shared" si="10"/>
        <v/>
      </c>
      <c r="AK41" s="3" t="str">
        <f t="shared" si="11"/>
        <v/>
      </c>
      <c r="AL41" s="3" t="str">
        <f t="shared" si="12"/>
        <v/>
      </c>
      <c r="AM41" s="3" t="str">
        <f t="shared" si="13"/>
        <v/>
      </c>
      <c r="AN41" s="3" t="str">
        <f t="shared" si="14"/>
        <v/>
      </c>
      <c r="AO41" s="3" t="str">
        <f t="shared" si="15"/>
        <v/>
      </c>
      <c r="AQ41" t="e">
        <f>VLOOKUP($I41,PSMListe,'PSM Liste'!P$4,FALSE)</f>
        <v>#N/A</v>
      </c>
      <c r="AR41" t="e">
        <f>VLOOKUP($I41,PSMListe,'PSM Liste'!Q$4,FALSE)</f>
        <v>#N/A</v>
      </c>
      <c r="AS41" t="e">
        <f>VLOOKUP($I41,PSMListe,'PSM Liste'!R$4,FALSE)</f>
        <v>#N/A</v>
      </c>
      <c r="AT41" t="e">
        <f>VLOOKUP($I41,PSMListe,'PSM Liste'!S$4,FALSE)</f>
        <v>#N/A</v>
      </c>
      <c r="AU41" t="e">
        <f>VLOOKUP($I41,PSMListe,'PSM Liste'!T$4,FALSE)</f>
        <v>#N/A</v>
      </c>
      <c r="AV41" t="e">
        <f>VLOOKUP($I41,PSMListe,'PSM Liste'!U$4,FALSE)</f>
        <v>#N/A</v>
      </c>
      <c r="AW41" t="e">
        <f>VLOOKUP($I41,PSMListe,'PSM Liste'!V$4,FALSE)</f>
        <v>#N/A</v>
      </c>
      <c r="AX41" t="e">
        <f>VLOOKUP($I41,PSMListe,'PSM Liste'!W$4,FALSE)</f>
        <v>#N/A</v>
      </c>
      <c r="AY41" t="e">
        <f>VLOOKUP($I41,PSMListe,'PSM Liste'!X$4,FALSE)</f>
        <v>#N/A</v>
      </c>
      <c r="AZ41" t="e">
        <f>VLOOKUP($I41,PSMListe,'PSM Liste'!Y$4,FALSE)</f>
        <v>#N/A</v>
      </c>
      <c r="BA41" t="e">
        <f t="shared" si="16"/>
        <v>#N/A</v>
      </c>
      <c r="BB41" t="e">
        <f t="shared" si="17"/>
        <v>#N/A</v>
      </c>
      <c r="BC41" t="e">
        <f t="shared" si="18"/>
        <v>#N/A</v>
      </c>
      <c r="BG41" s="78" t="str">
        <f t="shared" si="19"/>
        <v/>
      </c>
      <c r="BH41" s="18" t="str">
        <f t="shared" si="20"/>
        <v/>
      </c>
      <c r="BI41" s="18" t="str">
        <f t="shared" si="23"/>
        <v/>
      </c>
      <c r="BJ41" s="79" t="str">
        <f t="shared" si="21"/>
        <v/>
      </c>
    </row>
    <row r="42" spans="1:62" ht="23.45" customHeight="1" thickBot="1" x14ac:dyDescent="0.3">
      <c r="A42" s="159"/>
      <c r="B42" s="161"/>
      <c r="C42" s="133" t="str">
        <f t="shared" ref="C42" si="68">IF(B40="","",B40)</f>
        <v/>
      </c>
      <c r="D42" s="163"/>
      <c r="E42" s="72">
        <f t="shared" ref="E42" si="69">D40</f>
        <v>0</v>
      </c>
      <c r="F42" s="169"/>
      <c r="G42" s="170"/>
      <c r="H42" s="171"/>
      <c r="I42" s="95"/>
      <c r="J42" s="94" t="str">
        <f t="shared" si="1"/>
        <v/>
      </c>
      <c r="K42" s="14" t="e">
        <f t="shared" si="2"/>
        <v>#N/A</v>
      </c>
      <c r="L42" s="13" t="str">
        <f>IF(I42="","",VLOOKUP(I42,PSMListe,'PSM Liste'!$T$4,FALSE))</f>
        <v/>
      </c>
      <c r="M42" s="32" t="str">
        <f t="shared" si="22"/>
        <v/>
      </c>
      <c r="N42" s="32" t="str">
        <f t="shared" si="22"/>
        <v/>
      </c>
      <c r="O42" s="32" t="str">
        <f t="shared" si="22"/>
        <v/>
      </c>
      <c r="P42" s="32" t="str">
        <f t="shared" si="22"/>
        <v/>
      </c>
      <c r="Q42" s="32" t="str">
        <f t="shared" si="22"/>
        <v/>
      </c>
      <c r="R42" s="32" t="str">
        <f t="shared" si="22"/>
        <v/>
      </c>
      <c r="S42" s="32" t="str">
        <f t="shared" si="22"/>
        <v/>
      </c>
      <c r="T42" s="32" t="str">
        <f t="shared" si="22"/>
        <v/>
      </c>
      <c r="U42" s="51" t="str">
        <f t="shared" si="22"/>
        <v/>
      </c>
      <c r="V42" s="55" t="str">
        <f t="shared" si="4"/>
        <v/>
      </c>
      <c r="AE42" t="e">
        <f t="shared" si="5"/>
        <v>#N/A</v>
      </c>
      <c r="AF42" t="e">
        <f t="shared" si="6"/>
        <v>#N/A</v>
      </c>
      <c r="AG42" s="3" t="str">
        <f t="shared" si="7"/>
        <v/>
      </c>
      <c r="AH42" s="3" t="str">
        <f t="shared" si="8"/>
        <v/>
      </c>
      <c r="AI42" s="3" t="str">
        <f t="shared" si="9"/>
        <v/>
      </c>
      <c r="AJ42" s="3" t="str">
        <f t="shared" si="10"/>
        <v/>
      </c>
      <c r="AK42" s="3" t="str">
        <f t="shared" si="11"/>
        <v/>
      </c>
      <c r="AL42" s="3" t="str">
        <f t="shared" si="12"/>
        <v/>
      </c>
      <c r="AM42" s="3" t="str">
        <f t="shared" si="13"/>
        <v/>
      </c>
      <c r="AN42" s="3" t="str">
        <f t="shared" si="14"/>
        <v/>
      </c>
      <c r="AO42" s="3" t="str">
        <f t="shared" si="15"/>
        <v/>
      </c>
      <c r="AQ42" t="e">
        <f>VLOOKUP($I42,PSMListe,'PSM Liste'!P$4,FALSE)</f>
        <v>#N/A</v>
      </c>
      <c r="AR42" t="e">
        <f>VLOOKUP($I42,PSMListe,'PSM Liste'!Q$4,FALSE)</f>
        <v>#N/A</v>
      </c>
      <c r="AS42" t="e">
        <f>VLOOKUP($I42,PSMListe,'PSM Liste'!R$4,FALSE)</f>
        <v>#N/A</v>
      </c>
      <c r="AT42" t="e">
        <f>VLOOKUP($I42,PSMListe,'PSM Liste'!S$4,FALSE)</f>
        <v>#N/A</v>
      </c>
      <c r="AU42" t="e">
        <f>VLOOKUP($I42,PSMListe,'PSM Liste'!T$4,FALSE)</f>
        <v>#N/A</v>
      </c>
      <c r="AV42" t="e">
        <f>VLOOKUP($I42,PSMListe,'PSM Liste'!U$4,FALSE)</f>
        <v>#N/A</v>
      </c>
      <c r="AW42" t="e">
        <f>VLOOKUP($I42,PSMListe,'PSM Liste'!V$4,FALSE)</f>
        <v>#N/A</v>
      </c>
      <c r="AX42" t="e">
        <f>VLOOKUP($I42,PSMListe,'PSM Liste'!W$4,FALSE)</f>
        <v>#N/A</v>
      </c>
      <c r="AY42" t="e">
        <f>VLOOKUP($I42,PSMListe,'PSM Liste'!X$4,FALSE)</f>
        <v>#N/A</v>
      </c>
      <c r="AZ42" t="e">
        <f>VLOOKUP($I42,PSMListe,'PSM Liste'!Y$4,FALSE)</f>
        <v>#N/A</v>
      </c>
      <c r="BA42" t="e">
        <f t="shared" si="16"/>
        <v>#N/A</v>
      </c>
      <c r="BB42" t="e">
        <f t="shared" si="17"/>
        <v>#N/A</v>
      </c>
      <c r="BC42" t="e">
        <f t="shared" si="18"/>
        <v>#N/A</v>
      </c>
      <c r="BG42" s="78" t="str">
        <f t="shared" si="19"/>
        <v/>
      </c>
      <c r="BH42" s="18" t="str">
        <f t="shared" si="20"/>
        <v/>
      </c>
      <c r="BI42" s="18" t="str">
        <f t="shared" si="23"/>
        <v/>
      </c>
      <c r="BJ42" s="79" t="str">
        <f t="shared" si="21"/>
        <v/>
      </c>
    </row>
    <row r="43" spans="1:62" ht="23.45" customHeight="1" thickBot="1" x14ac:dyDescent="0.3">
      <c r="A43" s="160"/>
      <c r="B43" s="162"/>
      <c r="C43" s="133" t="str">
        <f t="shared" ref="C43" si="70">IF(B40="","",B40)</f>
        <v/>
      </c>
      <c r="D43" s="164"/>
      <c r="E43" s="7">
        <f t="shared" ref="E43" si="71">D40</f>
        <v>0</v>
      </c>
      <c r="F43" s="7" t="s">
        <v>41</v>
      </c>
      <c r="G43" s="7">
        <v>77</v>
      </c>
      <c r="H43" s="57">
        <v>79</v>
      </c>
      <c r="I43" s="96"/>
      <c r="J43" s="97" t="str">
        <f t="shared" si="1"/>
        <v/>
      </c>
      <c r="K43" s="16" t="e">
        <f t="shared" si="2"/>
        <v>#N/A</v>
      </c>
      <c r="L43" s="15" t="str">
        <f>IF(I43="","",VLOOKUP(I43,PSMListe,'PSM Liste'!$T$4,FALSE))</f>
        <v/>
      </c>
      <c r="M43" s="33" t="str">
        <f t="shared" si="22"/>
        <v/>
      </c>
      <c r="N43" s="33" t="str">
        <f t="shared" si="22"/>
        <v/>
      </c>
      <c r="O43" s="33" t="str">
        <f t="shared" si="22"/>
        <v/>
      </c>
      <c r="P43" s="33" t="str">
        <f t="shared" si="22"/>
        <v/>
      </c>
      <c r="Q43" s="33" t="str">
        <f t="shared" si="22"/>
        <v/>
      </c>
      <c r="R43" s="33" t="str">
        <f t="shared" si="22"/>
        <v/>
      </c>
      <c r="S43" s="33" t="str">
        <f t="shared" si="22"/>
        <v/>
      </c>
      <c r="T43" s="33" t="str">
        <f t="shared" si="22"/>
        <v/>
      </c>
      <c r="U43" s="52" t="str">
        <f t="shared" si="22"/>
        <v/>
      </c>
      <c r="V43" s="56" t="str">
        <f t="shared" si="4"/>
        <v/>
      </c>
      <c r="AE43" t="e">
        <f t="shared" si="5"/>
        <v>#N/A</v>
      </c>
      <c r="AF43" t="e">
        <f t="shared" si="6"/>
        <v>#N/A</v>
      </c>
      <c r="AG43" s="3" t="str">
        <f t="shared" si="7"/>
        <v/>
      </c>
      <c r="AH43" s="3" t="str">
        <f t="shared" si="8"/>
        <v/>
      </c>
      <c r="AI43" s="3" t="str">
        <f t="shared" si="9"/>
        <v/>
      </c>
      <c r="AJ43" s="3" t="str">
        <f t="shared" si="10"/>
        <v/>
      </c>
      <c r="AK43" s="3" t="str">
        <f t="shared" si="11"/>
        <v/>
      </c>
      <c r="AL43" s="3" t="str">
        <f t="shared" si="12"/>
        <v/>
      </c>
      <c r="AM43" s="3" t="str">
        <f t="shared" si="13"/>
        <v/>
      </c>
      <c r="AN43" s="3" t="str">
        <f t="shared" si="14"/>
        <v/>
      </c>
      <c r="AO43" s="3" t="str">
        <f t="shared" si="15"/>
        <v/>
      </c>
      <c r="AQ43" t="e">
        <f>VLOOKUP($I43,PSMListe,'PSM Liste'!P$4,FALSE)</f>
        <v>#N/A</v>
      </c>
      <c r="AR43" t="e">
        <f>VLOOKUP($I43,PSMListe,'PSM Liste'!Q$4,FALSE)</f>
        <v>#N/A</v>
      </c>
      <c r="AS43" t="e">
        <f>VLOOKUP($I43,PSMListe,'PSM Liste'!R$4,FALSE)</f>
        <v>#N/A</v>
      </c>
      <c r="AT43" t="e">
        <f>VLOOKUP($I43,PSMListe,'PSM Liste'!S$4,FALSE)</f>
        <v>#N/A</v>
      </c>
      <c r="AU43" t="e">
        <f>VLOOKUP($I43,PSMListe,'PSM Liste'!T$4,FALSE)</f>
        <v>#N/A</v>
      </c>
      <c r="AV43" t="e">
        <f>VLOOKUP($I43,PSMListe,'PSM Liste'!U$4,FALSE)</f>
        <v>#N/A</v>
      </c>
      <c r="AW43" t="e">
        <f>VLOOKUP($I43,PSMListe,'PSM Liste'!V$4,FALSE)</f>
        <v>#N/A</v>
      </c>
      <c r="AX43" t="e">
        <f>VLOOKUP($I43,PSMListe,'PSM Liste'!W$4,FALSE)</f>
        <v>#N/A</v>
      </c>
      <c r="AY43" t="e">
        <f>VLOOKUP($I43,PSMListe,'PSM Liste'!X$4,FALSE)</f>
        <v>#N/A</v>
      </c>
      <c r="AZ43" t="e">
        <f>VLOOKUP($I43,PSMListe,'PSM Liste'!Y$4,FALSE)</f>
        <v>#N/A</v>
      </c>
      <c r="BA43" t="e">
        <f t="shared" si="16"/>
        <v>#N/A</v>
      </c>
      <c r="BB43" t="e">
        <f t="shared" si="17"/>
        <v>#N/A</v>
      </c>
      <c r="BC43" t="e">
        <f t="shared" si="18"/>
        <v>#N/A</v>
      </c>
      <c r="BG43" s="78" t="str">
        <f t="shared" si="19"/>
        <v/>
      </c>
      <c r="BH43" s="18" t="str">
        <f t="shared" si="20"/>
        <v/>
      </c>
      <c r="BI43" s="18" t="str">
        <f t="shared" si="23"/>
        <v/>
      </c>
      <c r="BJ43" s="79" t="str">
        <f t="shared" si="21"/>
        <v/>
      </c>
    </row>
    <row r="44" spans="1:62" ht="23.45" customHeight="1" thickBot="1" x14ac:dyDescent="0.3">
      <c r="A44" s="166"/>
      <c r="B44" s="167"/>
      <c r="C44" s="134" t="str">
        <f t="shared" ref="C44" si="72">IF(B44="","",B44)</f>
        <v/>
      </c>
      <c r="D44" s="168"/>
      <c r="E44" s="73">
        <f t="shared" ref="E44" si="73">D44</f>
        <v>0</v>
      </c>
      <c r="F44" s="176" t="s">
        <v>56</v>
      </c>
      <c r="G44" s="177"/>
      <c r="H44" s="178"/>
      <c r="I44" s="93"/>
      <c r="J44" s="98" t="str">
        <f t="shared" si="1"/>
        <v/>
      </c>
      <c r="K44" s="12" t="e">
        <f t="shared" si="2"/>
        <v>#N/A</v>
      </c>
      <c r="L44" s="11" t="str">
        <f>IF(I44="","",VLOOKUP(I44,PSMListe,'PSM Liste'!$T$4,FALSE))</f>
        <v/>
      </c>
      <c r="M44" s="31" t="str">
        <f t="shared" si="22"/>
        <v/>
      </c>
      <c r="N44" s="31" t="str">
        <f t="shared" si="22"/>
        <v/>
      </c>
      <c r="O44" s="31" t="str">
        <f t="shared" si="22"/>
        <v/>
      </c>
      <c r="P44" s="31" t="str">
        <f t="shared" si="22"/>
        <v/>
      </c>
      <c r="Q44" s="31" t="str">
        <f t="shared" si="22"/>
        <v/>
      </c>
      <c r="R44" s="31" t="str">
        <f t="shared" si="22"/>
        <v/>
      </c>
      <c r="S44" s="31" t="str">
        <f t="shared" si="22"/>
        <v/>
      </c>
      <c r="T44" s="31" t="str">
        <f t="shared" si="22"/>
        <v/>
      </c>
      <c r="U44" s="50" t="str">
        <f t="shared" si="22"/>
        <v/>
      </c>
      <c r="V44" s="54" t="str">
        <f t="shared" si="4"/>
        <v/>
      </c>
      <c r="AE44" t="e">
        <f t="shared" si="5"/>
        <v>#N/A</v>
      </c>
      <c r="AF44" t="e">
        <f t="shared" si="6"/>
        <v>#N/A</v>
      </c>
      <c r="AG44" s="3" t="str">
        <f t="shared" si="7"/>
        <v/>
      </c>
      <c r="AH44" s="3" t="str">
        <f t="shared" si="8"/>
        <v/>
      </c>
      <c r="AI44" s="3" t="str">
        <f t="shared" si="9"/>
        <v/>
      </c>
      <c r="AJ44" s="3" t="str">
        <f t="shared" si="10"/>
        <v/>
      </c>
      <c r="AK44" s="3" t="str">
        <f t="shared" si="11"/>
        <v/>
      </c>
      <c r="AL44" s="3" t="str">
        <f t="shared" si="12"/>
        <v/>
      </c>
      <c r="AM44" s="3" t="str">
        <f t="shared" si="13"/>
        <v/>
      </c>
      <c r="AN44" s="3" t="str">
        <f t="shared" si="14"/>
        <v/>
      </c>
      <c r="AO44" s="3" t="str">
        <f t="shared" si="15"/>
        <v/>
      </c>
      <c r="AQ44" t="e">
        <f>VLOOKUP($I44,PSMListe,'PSM Liste'!P$4,FALSE)</f>
        <v>#N/A</v>
      </c>
      <c r="AR44" t="e">
        <f>VLOOKUP($I44,PSMListe,'PSM Liste'!Q$4,FALSE)</f>
        <v>#N/A</v>
      </c>
      <c r="AS44" t="e">
        <f>VLOOKUP($I44,PSMListe,'PSM Liste'!R$4,FALSE)</f>
        <v>#N/A</v>
      </c>
      <c r="AT44" t="e">
        <f>VLOOKUP($I44,PSMListe,'PSM Liste'!S$4,FALSE)</f>
        <v>#N/A</v>
      </c>
      <c r="AU44" t="e">
        <f>VLOOKUP($I44,PSMListe,'PSM Liste'!T$4,FALSE)</f>
        <v>#N/A</v>
      </c>
      <c r="AV44" t="e">
        <f>VLOOKUP($I44,PSMListe,'PSM Liste'!U$4,FALSE)</f>
        <v>#N/A</v>
      </c>
      <c r="AW44" t="e">
        <f>VLOOKUP($I44,PSMListe,'PSM Liste'!V$4,FALSE)</f>
        <v>#N/A</v>
      </c>
      <c r="AX44" t="e">
        <f>VLOOKUP($I44,PSMListe,'PSM Liste'!W$4,FALSE)</f>
        <v>#N/A</v>
      </c>
      <c r="AY44" t="e">
        <f>VLOOKUP($I44,PSMListe,'PSM Liste'!X$4,FALSE)</f>
        <v>#N/A</v>
      </c>
      <c r="AZ44" t="e">
        <f>VLOOKUP($I44,PSMListe,'PSM Liste'!Y$4,FALSE)</f>
        <v>#N/A</v>
      </c>
      <c r="BA44" t="e">
        <f t="shared" si="16"/>
        <v>#N/A</v>
      </c>
      <c r="BB44" t="e">
        <f t="shared" si="17"/>
        <v>#N/A</v>
      </c>
      <c r="BC44" t="e">
        <f t="shared" si="18"/>
        <v>#N/A</v>
      </c>
      <c r="BG44" s="78" t="str">
        <f t="shared" si="19"/>
        <v/>
      </c>
      <c r="BH44" s="18" t="str">
        <f t="shared" si="20"/>
        <v/>
      </c>
      <c r="BI44" s="18" t="str">
        <f t="shared" si="23"/>
        <v/>
      </c>
      <c r="BJ44" s="79" t="str">
        <f t="shared" si="21"/>
        <v/>
      </c>
    </row>
    <row r="45" spans="1:62" ht="23.45" customHeight="1" thickBot="1" x14ac:dyDescent="0.3">
      <c r="A45" s="159"/>
      <c r="B45" s="161"/>
      <c r="C45" s="133" t="str">
        <f t="shared" ref="C45" si="74">IF(B44="","",B44)</f>
        <v/>
      </c>
      <c r="D45" s="163"/>
      <c r="E45" s="72">
        <f t="shared" ref="E45" si="75">D44</f>
        <v>0</v>
      </c>
      <c r="F45" s="169"/>
      <c r="G45" s="170"/>
      <c r="H45" s="171"/>
      <c r="I45" s="95"/>
      <c r="J45" s="94" t="str">
        <f t="shared" si="1"/>
        <v/>
      </c>
      <c r="K45" s="14" t="e">
        <f t="shared" si="2"/>
        <v>#N/A</v>
      </c>
      <c r="L45" s="13" t="str">
        <f>IF(I45="","",VLOOKUP(I45,PSMListe,'PSM Liste'!$T$4,FALSE))</f>
        <v/>
      </c>
      <c r="M45" s="32" t="str">
        <f t="shared" si="22"/>
        <v/>
      </c>
      <c r="N45" s="32" t="str">
        <f t="shared" si="22"/>
        <v/>
      </c>
      <c r="O45" s="32" t="str">
        <f t="shared" si="22"/>
        <v/>
      </c>
      <c r="P45" s="32" t="str">
        <f t="shared" si="22"/>
        <v/>
      </c>
      <c r="Q45" s="32" t="str">
        <f t="shared" si="22"/>
        <v/>
      </c>
      <c r="R45" s="32" t="str">
        <f t="shared" si="22"/>
        <v/>
      </c>
      <c r="S45" s="32" t="str">
        <f t="shared" si="22"/>
        <v/>
      </c>
      <c r="T45" s="32" t="str">
        <f t="shared" si="22"/>
        <v/>
      </c>
      <c r="U45" s="51" t="str">
        <f t="shared" si="22"/>
        <v/>
      </c>
      <c r="V45" s="55" t="str">
        <f t="shared" si="4"/>
        <v/>
      </c>
      <c r="AE45" t="e">
        <f t="shared" si="5"/>
        <v>#N/A</v>
      </c>
      <c r="AF45" t="e">
        <f t="shared" si="6"/>
        <v>#N/A</v>
      </c>
      <c r="AG45" s="3" t="str">
        <f t="shared" si="7"/>
        <v/>
      </c>
      <c r="AH45" s="3" t="str">
        <f t="shared" si="8"/>
        <v/>
      </c>
      <c r="AI45" s="3" t="str">
        <f t="shared" si="9"/>
        <v/>
      </c>
      <c r="AJ45" s="3" t="str">
        <f t="shared" si="10"/>
        <v/>
      </c>
      <c r="AK45" s="3" t="str">
        <f t="shared" si="11"/>
        <v/>
      </c>
      <c r="AL45" s="3" t="str">
        <f t="shared" si="12"/>
        <v/>
      </c>
      <c r="AM45" s="3" t="str">
        <f t="shared" si="13"/>
        <v/>
      </c>
      <c r="AN45" s="3" t="str">
        <f t="shared" si="14"/>
        <v/>
      </c>
      <c r="AO45" s="3" t="str">
        <f t="shared" si="15"/>
        <v/>
      </c>
      <c r="AQ45" t="e">
        <f>VLOOKUP($I45,PSMListe,'PSM Liste'!P$4,FALSE)</f>
        <v>#N/A</v>
      </c>
      <c r="AR45" t="e">
        <f>VLOOKUP($I45,PSMListe,'PSM Liste'!Q$4,FALSE)</f>
        <v>#N/A</v>
      </c>
      <c r="AS45" t="e">
        <f>VLOOKUP($I45,PSMListe,'PSM Liste'!R$4,FALSE)</f>
        <v>#N/A</v>
      </c>
      <c r="AT45" t="e">
        <f>VLOOKUP($I45,PSMListe,'PSM Liste'!S$4,FALSE)</f>
        <v>#N/A</v>
      </c>
      <c r="AU45" t="e">
        <f>VLOOKUP($I45,PSMListe,'PSM Liste'!T$4,FALSE)</f>
        <v>#N/A</v>
      </c>
      <c r="AV45" t="e">
        <f>VLOOKUP($I45,PSMListe,'PSM Liste'!U$4,FALSE)</f>
        <v>#N/A</v>
      </c>
      <c r="AW45" t="e">
        <f>VLOOKUP($I45,PSMListe,'PSM Liste'!V$4,FALSE)</f>
        <v>#N/A</v>
      </c>
      <c r="AX45" t="e">
        <f>VLOOKUP($I45,PSMListe,'PSM Liste'!W$4,FALSE)</f>
        <v>#N/A</v>
      </c>
      <c r="AY45" t="e">
        <f>VLOOKUP($I45,PSMListe,'PSM Liste'!X$4,FALSE)</f>
        <v>#N/A</v>
      </c>
      <c r="AZ45" t="e">
        <f>VLOOKUP($I45,PSMListe,'PSM Liste'!Y$4,FALSE)</f>
        <v>#N/A</v>
      </c>
      <c r="BA45" t="e">
        <f t="shared" si="16"/>
        <v>#N/A</v>
      </c>
      <c r="BB45" t="e">
        <f t="shared" si="17"/>
        <v>#N/A</v>
      </c>
      <c r="BC45" t="e">
        <f t="shared" si="18"/>
        <v>#N/A</v>
      </c>
      <c r="BG45" s="78" t="str">
        <f t="shared" si="19"/>
        <v/>
      </c>
      <c r="BH45" s="18" t="str">
        <f t="shared" si="20"/>
        <v/>
      </c>
      <c r="BI45" s="18" t="str">
        <f t="shared" si="23"/>
        <v/>
      </c>
      <c r="BJ45" s="79" t="str">
        <f t="shared" si="21"/>
        <v/>
      </c>
    </row>
    <row r="46" spans="1:62" ht="23.45" customHeight="1" thickBot="1" x14ac:dyDescent="0.3">
      <c r="A46" s="159"/>
      <c r="B46" s="161"/>
      <c r="C46" s="133" t="str">
        <f t="shared" ref="C46" si="76">IF(B44="","",B44)</f>
        <v/>
      </c>
      <c r="D46" s="163"/>
      <c r="E46" s="72">
        <f t="shared" ref="E46" si="77">D44</f>
        <v>0</v>
      </c>
      <c r="F46" s="169"/>
      <c r="G46" s="170"/>
      <c r="H46" s="171"/>
      <c r="I46" s="95"/>
      <c r="J46" s="94" t="str">
        <f t="shared" si="1"/>
        <v/>
      </c>
      <c r="K46" s="14" t="e">
        <f t="shared" si="2"/>
        <v>#N/A</v>
      </c>
      <c r="L46" s="13" t="str">
        <f>IF(I46="","",VLOOKUP(I46,PSMListe,'PSM Liste'!$T$4,FALSE))</f>
        <v/>
      </c>
      <c r="M46" s="32" t="str">
        <f t="shared" si="22"/>
        <v/>
      </c>
      <c r="N46" s="32" t="str">
        <f t="shared" si="22"/>
        <v/>
      </c>
      <c r="O46" s="32" t="str">
        <f t="shared" si="22"/>
        <v/>
      </c>
      <c r="P46" s="32" t="str">
        <f t="shared" si="22"/>
        <v/>
      </c>
      <c r="Q46" s="32" t="str">
        <f t="shared" si="22"/>
        <v/>
      </c>
      <c r="R46" s="32" t="str">
        <f t="shared" si="22"/>
        <v/>
      </c>
      <c r="S46" s="32" t="str">
        <f t="shared" si="22"/>
        <v/>
      </c>
      <c r="T46" s="32" t="str">
        <f t="shared" si="22"/>
        <v/>
      </c>
      <c r="U46" s="51" t="str">
        <f t="shared" si="22"/>
        <v/>
      </c>
      <c r="V46" s="55" t="str">
        <f t="shared" si="4"/>
        <v/>
      </c>
      <c r="AE46" t="e">
        <f t="shared" si="5"/>
        <v>#N/A</v>
      </c>
      <c r="AF46" t="e">
        <f t="shared" si="6"/>
        <v>#N/A</v>
      </c>
      <c r="AG46" s="3" t="str">
        <f t="shared" si="7"/>
        <v/>
      </c>
      <c r="AH46" s="3" t="str">
        <f t="shared" si="8"/>
        <v/>
      </c>
      <c r="AI46" s="3" t="str">
        <f t="shared" si="9"/>
        <v/>
      </c>
      <c r="AJ46" s="3" t="str">
        <f t="shared" si="10"/>
        <v/>
      </c>
      <c r="AK46" s="3" t="str">
        <f t="shared" si="11"/>
        <v/>
      </c>
      <c r="AL46" s="3" t="str">
        <f t="shared" si="12"/>
        <v/>
      </c>
      <c r="AM46" s="3" t="str">
        <f t="shared" si="13"/>
        <v/>
      </c>
      <c r="AN46" s="3" t="str">
        <f t="shared" si="14"/>
        <v/>
      </c>
      <c r="AO46" s="3" t="str">
        <f t="shared" si="15"/>
        <v/>
      </c>
      <c r="AQ46" t="e">
        <f>VLOOKUP($I46,PSMListe,'PSM Liste'!P$4,FALSE)</f>
        <v>#N/A</v>
      </c>
      <c r="AR46" t="e">
        <f>VLOOKUP($I46,PSMListe,'PSM Liste'!Q$4,FALSE)</f>
        <v>#N/A</v>
      </c>
      <c r="AS46" t="e">
        <f>VLOOKUP($I46,PSMListe,'PSM Liste'!R$4,FALSE)</f>
        <v>#N/A</v>
      </c>
      <c r="AT46" t="e">
        <f>VLOOKUP($I46,PSMListe,'PSM Liste'!S$4,FALSE)</f>
        <v>#N/A</v>
      </c>
      <c r="AU46" t="e">
        <f>VLOOKUP($I46,PSMListe,'PSM Liste'!T$4,FALSE)</f>
        <v>#N/A</v>
      </c>
      <c r="AV46" t="e">
        <f>VLOOKUP($I46,PSMListe,'PSM Liste'!U$4,FALSE)</f>
        <v>#N/A</v>
      </c>
      <c r="AW46" t="e">
        <f>VLOOKUP($I46,PSMListe,'PSM Liste'!V$4,FALSE)</f>
        <v>#N/A</v>
      </c>
      <c r="AX46" t="e">
        <f>VLOOKUP($I46,PSMListe,'PSM Liste'!W$4,FALSE)</f>
        <v>#N/A</v>
      </c>
      <c r="AY46" t="e">
        <f>VLOOKUP($I46,PSMListe,'PSM Liste'!X$4,FALSE)</f>
        <v>#N/A</v>
      </c>
      <c r="AZ46" t="e">
        <f>VLOOKUP($I46,PSMListe,'PSM Liste'!Y$4,FALSE)</f>
        <v>#N/A</v>
      </c>
      <c r="BA46" t="e">
        <f t="shared" si="16"/>
        <v>#N/A</v>
      </c>
      <c r="BB46" t="e">
        <f t="shared" si="17"/>
        <v>#N/A</v>
      </c>
      <c r="BC46" t="e">
        <f t="shared" si="18"/>
        <v>#N/A</v>
      </c>
      <c r="BG46" s="78" t="str">
        <f t="shared" si="19"/>
        <v/>
      </c>
      <c r="BH46" s="18" t="str">
        <f t="shared" si="20"/>
        <v/>
      </c>
      <c r="BI46" s="18" t="str">
        <f t="shared" si="23"/>
        <v/>
      </c>
      <c r="BJ46" s="79" t="str">
        <f t="shared" si="21"/>
        <v/>
      </c>
    </row>
    <row r="47" spans="1:62" ht="23.45" customHeight="1" thickBot="1" x14ac:dyDescent="0.3">
      <c r="A47" s="160"/>
      <c r="B47" s="162"/>
      <c r="C47" s="133" t="str">
        <f t="shared" ref="C47" si="78">IF(B44="","",B44)</f>
        <v/>
      </c>
      <c r="D47" s="164"/>
      <c r="E47" s="7">
        <f t="shared" ref="E47" si="79">D44</f>
        <v>0</v>
      </c>
      <c r="F47" s="7" t="s">
        <v>41</v>
      </c>
      <c r="G47" s="7">
        <v>81</v>
      </c>
      <c r="H47" s="57"/>
      <c r="I47" s="96"/>
      <c r="J47" s="97" t="str">
        <f t="shared" si="1"/>
        <v/>
      </c>
      <c r="K47" s="16" t="e">
        <f t="shared" si="2"/>
        <v>#N/A</v>
      </c>
      <c r="L47" s="15" t="str">
        <f>IF(I47="","",VLOOKUP(I47,PSMListe,'PSM Liste'!$T$4,FALSE))</f>
        <v/>
      </c>
      <c r="M47" s="33" t="str">
        <f t="shared" si="22"/>
        <v/>
      </c>
      <c r="N47" s="33" t="str">
        <f t="shared" si="22"/>
        <v/>
      </c>
      <c r="O47" s="33" t="str">
        <f t="shared" si="22"/>
        <v/>
      </c>
      <c r="P47" s="33" t="str">
        <f t="shared" si="22"/>
        <v/>
      </c>
      <c r="Q47" s="33" t="str">
        <f t="shared" si="22"/>
        <v/>
      </c>
      <c r="R47" s="33" t="str">
        <f t="shared" si="22"/>
        <v/>
      </c>
      <c r="S47" s="33" t="str">
        <f t="shared" si="22"/>
        <v/>
      </c>
      <c r="T47" s="33" t="str">
        <f t="shared" si="22"/>
        <v/>
      </c>
      <c r="U47" s="52" t="str">
        <f t="shared" si="22"/>
        <v/>
      </c>
      <c r="V47" s="56" t="str">
        <f t="shared" si="4"/>
        <v/>
      </c>
      <c r="AE47" t="e">
        <f t="shared" si="5"/>
        <v>#N/A</v>
      </c>
      <c r="AF47" t="e">
        <f t="shared" si="6"/>
        <v>#N/A</v>
      </c>
      <c r="AG47" s="3" t="str">
        <f t="shared" si="7"/>
        <v/>
      </c>
      <c r="AH47" s="3" t="str">
        <f t="shared" si="8"/>
        <v/>
      </c>
      <c r="AI47" s="3" t="str">
        <f t="shared" si="9"/>
        <v/>
      </c>
      <c r="AJ47" s="3" t="str">
        <f t="shared" si="10"/>
        <v/>
      </c>
      <c r="AK47" s="3" t="str">
        <f t="shared" si="11"/>
        <v/>
      </c>
      <c r="AL47" s="3" t="str">
        <f t="shared" si="12"/>
        <v/>
      </c>
      <c r="AM47" s="3" t="str">
        <f t="shared" si="13"/>
        <v/>
      </c>
      <c r="AN47" s="3" t="str">
        <f t="shared" si="14"/>
        <v/>
      </c>
      <c r="AO47" s="3" t="str">
        <f t="shared" si="15"/>
        <v/>
      </c>
      <c r="AQ47" t="e">
        <f>VLOOKUP($I47,PSMListe,'PSM Liste'!P$4,FALSE)</f>
        <v>#N/A</v>
      </c>
      <c r="AR47" t="e">
        <f>VLOOKUP($I47,PSMListe,'PSM Liste'!Q$4,FALSE)</f>
        <v>#N/A</v>
      </c>
      <c r="AS47" t="e">
        <f>VLOOKUP($I47,PSMListe,'PSM Liste'!R$4,FALSE)</f>
        <v>#N/A</v>
      </c>
      <c r="AT47" t="e">
        <f>VLOOKUP($I47,PSMListe,'PSM Liste'!S$4,FALSE)</f>
        <v>#N/A</v>
      </c>
      <c r="AU47" t="e">
        <f>VLOOKUP($I47,PSMListe,'PSM Liste'!T$4,FALSE)</f>
        <v>#N/A</v>
      </c>
      <c r="AV47" t="e">
        <f>VLOOKUP($I47,PSMListe,'PSM Liste'!U$4,FALSE)</f>
        <v>#N/A</v>
      </c>
      <c r="AW47" t="e">
        <f>VLOOKUP($I47,PSMListe,'PSM Liste'!V$4,FALSE)</f>
        <v>#N/A</v>
      </c>
      <c r="AX47" t="e">
        <f>VLOOKUP($I47,PSMListe,'PSM Liste'!W$4,FALSE)</f>
        <v>#N/A</v>
      </c>
      <c r="AY47" t="e">
        <f>VLOOKUP($I47,PSMListe,'PSM Liste'!X$4,FALSE)</f>
        <v>#N/A</v>
      </c>
      <c r="AZ47" t="e">
        <f>VLOOKUP($I47,PSMListe,'PSM Liste'!Y$4,FALSE)</f>
        <v>#N/A</v>
      </c>
      <c r="BA47" t="e">
        <f t="shared" si="16"/>
        <v>#N/A</v>
      </c>
      <c r="BB47" t="e">
        <f t="shared" si="17"/>
        <v>#N/A</v>
      </c>
      <c r="BC47" t="e">
        <f t="shared" si="18"/>
        <v>#N/A</v>
      </c>
      <c r="BG47" s="78" t="str">
        <f t="shared" si="19"/>
        <v/>
      </c>
      <c r="BH47" s="18" t="str">
        <f t="shared" si="20"/>
        <v/>
      </c>
      <c r="BI47" s="18" t="str">
        <f t="shared" si="23"/>
        <v/>
      </c>
      <c r="BJ47" s="79" t="str">
        <f t="shared" si="21"/>
        <v/>
      </c>
    </row>
    <row r="48" spans="1:62" ht="23.45" customHeight="1" thickBot="1" x14ac:dyDescent="0.3">
      <c r="A48" s="166"/>
      <c r="B48" s="167"/>
      <c r="C48" s="134" t="str">
        <f t="shared" ref="C48" si="80">IF(B48="","",B48)</f>
        <v/>
      </c>
      <c r="D48" s="168"/>
      <c r="E48" s="73">
        <f t="shared" ref="E48" si="81">D48</f>
        <v>0</v>
      </c>
      <c r="F48" s="176" t="s">
        <v>57</v>
      </c>
      <c r="G48" s="177"/>
      <c r="H48" s="178"/>
      <c r="I48" s="93"/>
      <c r="J48" s="98" t="str">
        <f t="shared" si="1"/>
        <v/>
      </c>
      <c r="K48" s="12" t="e">
        <f t="shared" si="2"/>
        <v>#N/A</v>
      </c>
      <c r="L48" s="11" t="str">
        <f>IF(I48="","",VLOOKUP(I48,PSMListe,'PSM Liste'!$T$4,FALSE))</f>
        <v/>
      </c>
      <c r="M48" s="31" t="str">
        <f t="shared" si="22"/>
        <v/>
      </c>
      <c r="N48" s="31" t="str">
        <f t="shared" si="22"/>
        <v/>
      </c>
      <c r="O48" s="31" t="str">
        <f t="shared" si="22"/>
        <v/>
      </c>
      <c r="P48" s="31" t="str">
        <f t="shared" si="22"/>
        <v/>
      </c>
      <c r="Q48" s="31" t="str">
        <f t="shared" si="22"/>
        <v/>
      </c>
      <c r="R48" s="31" t="str">
        <f t="shared" si="22"/>
        <v/>
      </c>
      <c r="S48" s="31" t="str">
        <f t="shared" si="22"/>
        <v/>
      </c>
      <c r="T48" s="31" t="str">
        <f t="shared" si="22"/>
        <v/>
      </c>
      <c r="U48" s="50" t="str">
        <f t="shared" si="22"/>
        <v/>
      </c>
      <c r="V48" s="54" t="str">
        <f t="shared" si="4"/>
        <v/>
      </c>
      <c r="AE48" t="e">
        <f t="shared" si="5"/>
        <v>#N/A</v>
      </c>
      <c r="AF48" t="e">
        <f t="shared" si="6"/>
        <v>#N/A</v>
      </c>
      <c r="AG48" s="3" t="str">
        <f t="shared" si="7"/>
        <v/>
      </c>
      <c r="AH48" s="3" t="str">
        <f t="shared" si="8"/>
        <v/>
      </c>
      <c r="AI48" s="3" t="str">
        <f t="shared" si="9"/>
        <v/>
      </c>
      <c r="AJ48" s="3" t="str">
        <f t="shared" si="10"/>
        <v/>
      </c>
      <c r="AK48" s="3" t="str">
        <f t="shared" si="11"/>
        <v/>
      </c>
      <c r="AL48" s="3" t="str">
        <f t="shared" si="12"/>
        <v/>
      </c>
      <c r="AM48" s="3" t="str">
        <f t="shared" si="13"/>
        <v/>
      </c>
      <c r="AN48" s="3" t="str">
        <f t="shared" si="14"/>
        <v/>
      </c>
      <c r="AO48" s="3" t="str">
        <f t="shared" si="15"/>
        <v/>
      </c>
      <c r="AQ48" t="e">
        <f>VLOOKUP($I48,PSMListe,'PSM Liste'!P$4,FALSE)</f>
        <v>#N/A</v>
      </c>
      <c r="AR48" t="e">
        <f>VLOOKUP($I48,PSMListe,'PSM Liste'!Q$4,FALSE)</f>
        <v>#N/A</v>
      </c>
      <c r="AS48" t="e">
        <f>VLOOKUP($I48,PSMListe,'PSM Liste'!R$4,FALSE)</f>
        <v>#N/A</v>
      </c>
      <c r="AT48" t="e">
        <f>VLOOKUP($I48,PSMListe,'PSM Liste'!S$4,FALSE)</f>
        <v>#N/A</v>
      </c>
      <c r="AU48" t="e">
        <f>VLOOKUP($I48,PSMListe,'PSM Liste'!T$4,FALSE)</f>
        <v>#N/A</v>
      </c>
      <c r="AV48" t="e">
        <f>VLOOKUP($I48,PSMListe,'PSM Liste'!U$4,FALSE)</f>
        <v>#N/A</v>
      </c>
      <c r="AW48" t="e">
        <f>VLOOKUP($I48,PSMListe,'PSM Liste'!V$4,FALSE)</f>
        <v>#N/A</v>
      </c>
      <c r="AX48" t="e">
        <f>VLOOKUP($I48,PSMListe,'PSM Liste'!W$4,FALSE)</f>
        <v>#N/A</v>
      </c>
      <c r="AY48" t="e">
        <f>VLOOKUP($I48,PSMListe,'PSM Liste'!X$4,FALSE)</f>
        <v>#N/A</v>
      </c>
      <c r="AZ48" t="e">
        <f>VLOOKUP($I48,PSMListe,'PSM Liste'!Y$4,FALSE)</f>
        <v>#N/A</v>
      </c>
      <c r="BA48" t="e">
        <f t="shared" si="16"/>
        <v>#N/A</v>
      </c>
      <c r="BB48" t="e">
        <f t="shared" si="17"/>
        <v>#N/A</v>
      </c>
      <c r="BC48" t="e">
        <f t="shared" si="18"/>
        <v>#N/A</v>
      </c>
      <c r="BG48" s="78" t="str">
        <f t="shared" si="19"/>
        <v/>
      </c>
      <c r="BH48" s="18" t="str">
        <f t="shared" si="20"/>
        <v/>
      </c>
      <c r="BI48" s="18" t="str">
        <f t="shared" si="23"/>
        <v/>
      </c>
      <c r="BJ48" s="79" t="str">
        <f t="shared" si="21"/>
        <v/>
      </c>
    </row>
    <row r="49" spans="1:62" ht="23.45" customHeight="1" thickBot="1" x14ac:dyDescent="0.3">
      <c r="A49" s="159"/>
      <c r="B49" s="161"/>
      <c r="C49" s="133" t="str">
        <f t="shared" ref="C49" si="82">IF(B48="","",B48)</f>
        <v/>
      </c>
      <c r="D49" s="163"/>
      <c r="E49" s="72">
        <f t="shared" ref="E49" si="83">D48</f>
        <v>0</v>
      </c>
      <c r="F49" s="169"/>
      <c r="G49" s="170"/>
      <c r="H49" s="171"/>
      <c r="I49" s="95"/>
      <c r="J49" s="94" t="str">
        <f t="shared" si="1"/>
        <v/>
      </c>
      <c r="K49" s="14" t="e">
        <f t="shared" si="2"/>
        <v>#N/A</v>
      </c>
      <c r="L49" s="13" t="str">
        <f>IF(I49="","",VLOOKUP(I49,PSMListe,'PSM Liste'!$T$4,FALSE))</f>
        <v/>
      </c>
      <c r="M49" s="32" t="str">
        <f t="shared" si="22"/>
        <v/>
      </c>
      <c r="N49" s="32" t="str">
        <f t="shared" si="22"/>
        <v/>
      </c>
      <c r="O49" s="32" t="str">
        <f t="shared" si="22"/>
        <v/>
      </c>
      <c r="P49" s="32" t="str">
        <f t="shared" si="22"/>
        <v/>
      </c>
      <c r="Q49" s="32" t="str">
        <f t="shared" si="22"/>
        <v/>
      </c>
      <c r="R49" s="32" t="str">
        <f t="shared" si="22"/>
        <v/>
      </c>
      <c r="S49" s="32" t="str">
        <f t="shared" si="22"/>
        <v/>
      </c>
      <c r="T49" s="32" t="str">
        <f t="shared" si="22"/>
        <v/>
      </c>
      <c r="U49" s="51" t="str">
        <f t="shared" si="22"/>
        <v/>
      </c>
      <c r="V49" s="55" t="str">
        <f t="shared" si="4"/>
        <v/>
      </c>
      <c r="AE49" t="e">
        <f t="shared" si="5"/>
        <v>#N/A</v>
      </c>
      <c r="AF49" t="e">
        <f t="shared" si="6"/>
        <v>#N/A</v>
      </c>
      <c r="AG49" s="3" t="str">
        <f t="shared" si="7"/>
        <v/>
      </c>
      <c r="AH49" s="3" t="str">
        <f t="shared" si="8"/>
        <v/>
      </c>
      <c r="AI49" s="3" t="str">
        <f t="shared" si="9"/>
        <v/>
      </c>
      <c r="AJ49" s="3" t="str">
        <f t="shared" si="10"/>
        <v/>
      </c>
      <c r="AK49" s="3" t="str">
        <f t="shared" si="11"/>
        <v/>
      </c>
      <c r="AL49" s="3" t="str">
        <f t="shared" si="12"/>
        <v/>
      </c>
      <c r="AM49" s="3" t="str">
        <f t="shared" si="13"/>
        <v/>
      </c>
      <c r="AN49" s="3" t="str">
        <f t="shared" si="14"/>
        <v/>
      </c>
      <c r="AO49" s="3" t="str">
        <f t="shared" si="15"/>
        <v/>
      </c>
      <c r="AQ49" t="e">
        <f>VLOOKUP($I49,PSMListe,'PSM Liste'!P$4,FALSE)</f>
        <v>#N/A</v>
      </c>
      <c r="AR49" t="e">
        <f>VLOOKUP($I49,PSMListe,'PSM Liste'!Q$4,FALSE)</f>
        <v>#N/A</v>
      </c>
      <c r="AS49" t="e">
        <f>VLOOKUP($I49,PSMListe,'PSM Liste'!R$4,FALSE)</f>
        <v>#N/A</v>
      </c>
      <c r="AT49" t="e">
        <f>VLOOKUP($I49,PSMListe,'PSM Liste'!S$4,FALSE)</f>
        <v>#N/A</v>
      </c>
      <c r="AU49" t="e">
        <f>VLOOKUP($I49,PSMListe,'PSM Liste'!T$4,FALSE)</f>
        <v>#N/A</v>
      </c>
      <c r="AV49" t="e">
        <f>VLOOKUP($I49,PSMListe,'PSM Liste'!U$4,FALSE)</f>
        <v>#N/A</v>
      </c>
      <c r="AW49" t="e">
        <f>VLOOKUP($I49,PSMListe,'PSM Liste'!V$4,FALSE)</f>
        <v>#N/A</v>
      </c>
      <c r="AX49" t="e">
        <f>VLOOKUP($I49,PSMListe,'PSM Liste'!W$4,FALSE)</f>
        <v>#N/A</v>
      </c>
      <c r="AY49" t="e">
        <f>VLOOKUP($I49,PSMListe,'PSM Liste'!X$4,FALSE)</f>
        <v>#N/A</v>
      </c>
      <c r="AZ49" t="e">
        <f>VLOOKUP($I49,PSMListe,'PSM Liste'!Y$4,FALSE)</f>
        <v>#N/A</v>
      </c>
      <c r="BA49" t="e">
        <f t="shared" si="16"/>
        <v>#N/A</v>
      </c>
      <c r="BB49" t="e">
        <f t="shared" si="17"/>
        <v>#N/A</v>
      </c>
      <c r="BC49" t="e">
        <f t="shared" si="18"/>
        <v>#N/A</v>
      </c>
      <c r="BG49" s="78" t="str">
        <f t="shared" si="19"/>
        <v/>
      </c>
      <c r="BH49" s="18" t="str">
        <f t="shared" si="20"/>
        <v/>
      </c>
      <c r="BI49" s="18" t="str">
        <f t="shared" si="23"/>
        <v/>
      </c>
      <c r="BJ49" s="79" t="str">
        <f t="shared" si="21"/>
        <v/>
      </c>
    </row>
    <row r="50" spans="1:62" ht="23.45" customHeight="1" thickBot="1" x14ac:dyDescent="0.3">
      <c r="A50" s="159"/>
      <c r="B50" s="161"/>
      <c r="C50" s="133" t="str">
        <f t="shared" ref="C50" si="84">IF(B48="","",B48)</f>
        <v/>
      </c>
      <c r="D50" s="163"/>
      <c r="E50" s="72">
        <f t="shared" ref="E50" si="85">D48</f>
        <v>0</v>
      </c>
      <c r="F50" s="169"/>
      <c r="G50" s="170"/>
      <c r="H50" s="171"/>
      <c r="I50" s="95"/>
      <c r="J50" s="94" t="str">
        <f t="shared" si="1"/>
        <v/>
      </c>
      <c r="K50" s="14" t="e">
        <f t="shared" si="2"/>
        <v>#N/A</v>
      </c>
      <c r="L50" s="13" t="str">
        <f>IF(I50="","",VLOOKUP(I50,PSMListe,'PSM Liste'!$T$4,FALSE))</f>
        <v/>
      </c>
      <c r="M50" s="32" t="str">
        <f t="shared" si="22"/>
        <v/>
      </c>
      <c r="N50" s="32" t="str">
        <f t="shared" si="22"/>
        <v/>
      </c>
      <c r="O50" s="32" t="str">
        <f t="shared" si="22"/>
        <v/>
      </c>
      <c r="P50" s="32" t="str">
        <f t="shared" si="22"/>
        <v/>
      </c>
      <c r="Q50" s="32" t="str">
        <f t="shared" si="22"/>
        <v/>
      </c>
      <c r="R50" s="32" t="str">
        <f t="shared" si="22"/>
        <v/>
      </c>
      <c r="S50" s="32" t="str">
        <f t="shared" si="22"/>
        <v/>
      </c>
      <c r="T50" s="32" t="str">
        <f t="shared" si="22"/>
        <v/>
      </c>
      <c r="U50" s="51" t="str">
        <f t="shared" si="22"/>
        <v/>
      </c>
      <c r="V50" s="55" t="str">
        <f t="shared" si="4"/>
        <v/>
      </c>
      <c r="AE50" t="e">
        <f t="shared" si="5"/>
        <v>#N/A</v>
      </c>
      <c r="AF50" t="e">
        <f t="shared" si="6"/>
        <v>#N/A</v>
      </c>
      <c r="AG50" s="3" t="str">
        <f t="shared" si="7"/>
        <v/>
      </c>
      <c r="AH50" s="3" t="str">
        <f t="shared" si="8"/>
        <v/>
      </c>
      <c r="AI50" s="3" t="str">
        <f t="shared" si="9"/>
        <v/>
      </c>
      <c r="AJ50" s="3" t="str">
        <f t="shared" si="10"/>
        <v/>
      </c>
      <c r="AK50" s="3" t="str">
        <f t="shared" si="11"/>
        <v/>
      </c>
      <c r="AL50" s="3" t="str">
        <f t="shared" si="12"/>
        <v/>
      </c>
      <c r="AM50" s="3" t="str">
        <f t="shared" si="13"/>
        <v/>
      </c>
      <c r="AN50" s="3" t="str">
        <f t="shared" si="14"/>
        <v/>
      </c>
      <c r="AO50" s="3" t="str">
        <f t="shared" si="15"/>
        <v/>
      </c>
      <c r="AQ50" t="e">
        <f>VLOOKUP($I50,PSMListe,'PSM Liste'!P$4,FALSE)</f>
        <v>#N/A</v>
      </c>
      <c r="AR50" t="e">
        <f>VLOOKUP($I50,PSMListe,'PSM Liste'!Q$4,FALSE)</f>
        <v>#N/A</v>
      </c>
      <c r="AS50" t="e">
        <f>VLOOKUP($I50,PSMListe,'PSM Liste'!R$4,FALSE)</f>
        <v>#N/A</v>
      </c>
      <c r="AT50" t="e">
        <f>VLOOKUP($I50,PSMListe,'PSM Liste'!S$4,FALSE)</f>
        <v>#N/A</v>
      </c>
      <c r="AU50" t="e">
        <f>VLOOKUP($I50,PSMListe,'PSM Liste'!T$4,FALSE)</f>
        <v>#N/A</v>
      </c>
      <c r="AV50" t="e">
        <f>VLOOKUP($I50,PSMListe,'PSM Liste'!U$4,FALSE)</f>
        <v>#N/A</v>
      </c>
      <c r="AW50" t="e">
        <f>VLOOKUP($I50,PSMListe,'PSM Liste'!V$4,FALSE)</f>
        <v>#N/A</v>
      </c>
      <c r="AX50" t="e">
        <f>VLOOKUP($I50,PSMListe,'PSM Liste'!W$4,FALSE)</f>
        <v>#N/A</v>
      </c>
      <c r="AY50" t="e">
        <f>VLOOKUP($I50,PSMListe,'PSM Liste'!X$4,FALSE)</f>
        <v>#N/A</v>
      </c>
      <c r="AZ50" t="e">
        <f>VLOOKUP($I50,PSMListe,'PSM Liste'!Y$4,FALSE)</f>
        <v>#N/A</v>
      </c>
      <c r="BA50" t="e">
        <f t="shared" si="16"/>
        <v>#N/A</v>
      </c>
      <c r="BB50" t="e">
        <f t="shared" si="17"/>
        <v>#N/A</v>
      </c>
      <c r="BC50" t="e">
        <f t="shared" si="18"/>
        <v>#N/A</v>
      </c>
      <c r="BG50" s="78" t="str">
        <f t="shared" si="19"/>
        <v/>
      </c>
      <c r="BH50" s="18" t="str">
        <f t="shared" si="20"/>
        <v/>
      </c>
      <c r="BI50" s="18" t="str">
        <f t="shared" si="23"/>
        <v/>
      </c>
      <c r="BJ50" s="79" t="str">
        <f t="shared" si="21"/>
        <v/>
      </c>
    </row>
    <row r="51" spans="1:62" ht="23.45" customHeight="1" thickBot="1" x14ac:dyDescent="0.3">
      <c r="A51" s="160"/>
      <c r="B51" s="162"/>
      <c r="C51" s="133" t="str">
        <f t="shared" ref="C51" si="86">IF(B48="","",B48)</f>
        <v/>
      </c>
      <c r="D51" s="164"/>
      <c r="E51" s="7">
        <f t="shared" ref="E51" si="87">D48</f>
        <v>0</v>
      </c>
      <c r="F51" s="7" t="s">
        <v>41</v>
      </c>
      <c r="G51" s="7">
        <v>85</v>
      </c>
      <c r="H51" s="57"/>
      <c r="I51" s="96"/>
      <c r="J51" s="97" t="str">
        <f t="shared" si="1"/>
        <v/>
      </c>
      <c r="K51" s="16" t="e">
        <f t="shared" si="2"/>
        <v>#N/A</v>
      </c>
      <c r="L51" s="15" t="str">
        <f>IF(I51="","",VLOOKUP(I51,PSMListe,'PSM Liste'!$T$4,FALSE))</f>
        <v/>
      </c>
      <c r="M51" s="33" t="str">
        <f t="shared" si="22"/>
        <v/>
      </c>
      <c r="N51" s="33" t="str">
        <f t="shared" si="22"/>
        <v/>
      </c>
      <c r="O51" s="33" t="str">
        <f t="shared" si="22"/>
        <v/>
      </c>
      <c r="P51" s="33" t="str">
        <f t="shared" si="22"/>
        <v/>
      </c>
      <c r="Q51" s="33" t="str">
        <f t="shared" si="22"/>
        <v/>
      </c>
      <c r="R51" s="33" t="str">
        <f t="shared" si="22"/>
        <v/>
      </c>
      <c r="S51" s="33" t="str">
        <f t="shared" si="22"/>
        <v/>
      </c>
      <c r="T51" s="33" t="str">
        <f t="shared" si="22"/>
        <v/>
      </c>
      <c r="U51" s="52" t="str">
        <f t="shared" si="22"/>
        <v/>
      </c>
      <c r="V51" s="56" t="str">
        <f t="shared" si="4"/>
        <v/>
      </c>
      <c r="AE51" t="e">
        <f t="shared" si="5"/>
        <v>#N/A</v>
      </c>
      <c r="AF51" t="e">
        <f t="shared" si="6"/>
        <v>#N/A</v>
      </c>
      <c r="AG51" s="3" t="str">
        <f t="shared" si="7"/>
        <v/>
      </c>
      <c r="AH51" s="3" t="str">
        <f t="shared" si="8"/>
        <v/>
      </c>
      <c r="AI51" s="3" t="str">
        <f t="shared" si="9"/>
        <v/>
      </c>
      <c r="AJ51" s="3" t="str">
        <f t="shared" si="10"/>
        <v/>
      </c>
      <c r="AK51" s="3" t="str">
        <f t="shared" si="11"/>
        <v/>
      </c>
      <c r="AL51" s="3" t="str">
        <f t="shared" si="12"/>
        <v/>
      </c>
      <c r="AM51" s="3" t="str">
        <f t="shared" si="13"/>
        <v/>
      </c>
      <c r="AN51" s="3" t="str">
        <f t="shared" si="14"/>
        <v/>
      </c>
      <c r="AO51" s="3" t="str">
        <f t="shared" si="15"/>
        <v/>
      </c>
      <c r="AQ51" t="e">
        <f>VLOOKUP($I51,PSMListe,'PSM Liste'!P$4,FALSE)</f>
        <v>#N/A</v>
      </c>
      <c r="AR51" t="e">
        <f>VLOOKUP($I51,PSMListe,'PSM Liste'!Q$4,FALSE)</f>
        <v>#N/A</v>
      </c>
      <c r="AS51" t="e">
        <f>VLOOKUP($I51,PSMListe,'PSM Liste'!R$4,FALSE)</f>
        <v>#N/A</v>
      </c>
      <c r="AT51" t="e">
        <f>VLOOKUP($I51,PSMListe,'PSM Liste'!S$4,FALSE)</f>
        <v>#N/A</v>
      </c>
      <c r="AU51" t="e">
        <f>VLOOKUP($I51,PSMListe,'PSM Liste'!T$4,FALSE)</f>
        <v>#N/A</v>
      </c>
      <c r="AV51" t="e">
        <f>VLOOKUP($I51,PSMListe,'PSM Liste'!U$4,FALSE)</f>
        <v>#N/A</v>
      </c>
      <c r="AW51" t="e">
        <f>VLOOKUP($I51,PSMListe,'PSM Liste'!V$4,FALSE)</f>
        <v>#N/A</v>
      </c>
      <c r="AX51" t="e">
        <f>VLOOKUP($I51,PSMListe,'PSM Liste'!W$4,FALSE)</f>
        <v>#N/A</v>
      </c>
      <c r="AY51" t="e">
        <f>VLOOKUP($I51,PSMListe,'PSM Liste'!X$4,FALSE)</f>
        <v>#N/A</v>
      </c>
      <c r="AZ51" t="e">
        <f>VLOOKUP($I51,PSMListe,'PSM Liste'!Y$4,FALSE)</f>
        <v>#N/A</v>
      </c>
      <c r="BA51" t="e">
        <f t="shared" si="16"/>
        <v>#N/A</v>
      </c>
      <c r="BB51" t="e">
        <f t="shared" si="17"/>
        <v>#N/A</v>
      </c>
      <c r="BC51" t="e">
        <f t="shared" si="18"/>
        <v>#N/A</v>
      </c>
      <c r="BG51" s="78" t="str">
        <f t="shared" si="19"/>
        <v/>
      </c>
      <c r="BH51" s="18" t="str">
        <f t="shared" si="20"/>
        <v/>
      </c>
      <c r="BI51" s="18" t="str">
        <f t="shared" si="23"/>
        <v/>
      </c>
      <c r="BJ51" s="79" t="str">
        <f t="shared" si="21"/>
        <v/>
      </c>
    </row>
    <row r="52" spans="1:62" ht="23.45" customHeight="1" thickBot="1" x14ac:dyDescent="0.3">
      <c r="A52" s="179"/>
      <c r="B52" s="167"/>
      <c r="C52" s="134" t="str">
        <f t="shared" ref="C52" si="88">IF(B52="","",B52)</f>
        <v/>
      </c>
      <c r="D52" s="168"/>
      <c r="E52" s="73">
        <f t="shared" ref="E52" si="89">D52</f>
        <v>0</v>
      </c>
      <c r="F52" s="176" t="s">
        <v>82</v>
      </c>
      <c r="G52" s="177"/>
      <c r="H52" s="178"/>
      <c r="I52" s="93"/>
      <c r="J52" s="98" t="str">
        <f t="shared" si="1"/>
        <v/>
      </c>
      <c r="K52" s="12" t="e">
        <f t="shared" si="2"/>
        <v>#N/A</v>
      </c>
      <c r="L52" s="11" t="str">
        <f>IF(I52="","",VLOOKUP(I52,PSMListe,'PSM Liste'!$T$4,FALSE))</f>
        <v/>
      </c>
      <c r="M52" s="31" t="str">
        <f t="shared" si="22"/>
        <v/>
      </c>
      <c r="N52" s="31" t="str">
        <f t="shared" si="22"/>
        <v/>
      </c>
      <c r="O52" s="31" t="str">
        <f t="shared" si="22"/>
        <v/>
      </c>
      <c r="P52" s="31" t="str">
        <f t="shared" si="22"/>
        <v/>
      </c>
      <c r="Q52" s="31" t="str">
        <f t="shared" si="22"/>
        <v/>
      </c>
      <c r="R52" s="31" t="str">
        <f t="shared" si="22"/>
        <v/>
      </c>
      <c r="S52" s="31" t="str">
        <f t="shared" si="22"/>
        <v/>
      </c>
      <c r="T52" s="31" t="str">
        <f t="shared" si="22"/>
        <v/>
      </c>
      <c r="U52" s="50" t="str">
        <f t="shared" si="22"/>
        <v/>
      </c>
      <c r="V52" s="54" t="str">
        <f t="shared" si="4"/>
        <v/>
      </c>
      <c r="AE52" t="e">
        <f t="shared" si="5"/>
        <v>#N/A</v>
      </c>
      <c r="AF52" t="e">
        <f t="shared" si="6"/>
        <v>#N/A</v>
      </c>
      <c r="AG52" s="3" t="str">
        <f t="shared" si="7"/>
        <v/>
      </c>
      <c r="AH52" s="3" t="str">
        <f t="shared" si="8"/>
        <v/>
      </c>
      <c r="AI52" s="3" t="str">
        <f t="shared" si="9"/>
        <v/>
      </c>
      <c r="AJ52" s="3" t="str">
        <f t="shared" si="10"/>
        <v/>
      </c>
      <c r="AK52" s="3" t="str">
        <f t="shared" si="11"/>
        <v/>
      </c>
      <c r="AL52" s="3" t="str">
        <f t="shared" si="12"/>
        <v/>
      </c>
      <c r="AM52" s="3" t="str">
        <f t="shared" si="13"/>
        <v/>
      </c>
      <c r="AN52" s="3" t="str">
        <f t="shared" si="14"/>
        <v/>
      </c>
      <c r="AO52" s="3" t="str">
        <f t="shared" si="15"/>
        <v/>
      </c>
      <c r="AQ52" t="e">
        <f>VLOOKUP($I52,PSMListe,'PSM Liste'!P$4,FALSE)</f>
        <v>#N/A</v>
      </c>
      <c r="AR52" t="e">
        <f>VLOOKUP($I52,PSMListe,'PSM Liste'!Q$4,FALSE)</f>
        <v>#N/A</v>
      </c>
      <c r="AS52" t="e">
        <f>VLOOKUP($I52,PSMListe,'PSM Liste'!R$4,FALSE)</f>
        <v>#N/A</v>
      </c>
      <c r="AT52" t="e">
        <f>VLOOKUP($I52,PSMListe,'PSM Liste'!S$4,FALSE)</f>
        <v>#N/A</v>
      </c>
      <c r="AU52" t="e">
        <f>VLOOKUP($I52,PSMListe,'PSM Liste'!T$4,FALSE)</f>
        <v>#N/A</v>
      </c>
      <c r="AV52" t="e">
        <f>VLOOKUP($I52,PSMListe,'PSM Liste'!U$4,FALSE)</f>
        <v>#N/A</v>
      </c>
      <c r="AW52" t="e">
        <f>VLOOKUP($I52,PSMListe,'PSM Liste'!V$4,FALSE)</f>
        <v>#N/A</v>
      </c>
      <c r="AX52" t="e">
        <f>VLOOKUP($I52,PSMListe,'PSM Liste'!W$4,FALSE)</f>
        <v>#N/A</v>
      </c>
      <c r="AY52" t="e">
        <f>VLOOKUP($I52,PSMListe,'PSM Liste'!X$4,FALSE)</f>
        <v>#N/A</v>
      </c>
      <c r="AZ52" t="e">
        <f>VLOOKUP($I52,PSMListe,'PSM Liste'!Y$4,FALSE)</f>
        <v>#N/A</v>
      </c>
      <c r="BA52" t="e">
        <f t="shared" si="16"/>
        <v>#N/A</v>
      </c>
      <c r="BB52" t="e">
        <f t="shared" si="17"/>
        <v>#N/A</v>
      </c>
      <c r="BC52" t="e">
        <f t="shared" si="18"/>
        <v>#N/A</v>
      </c>
      <c r="BG52" s="78" t="str">
        <f t="shared" si="19"/>
        <v/>
      </c>
      <c r="BH52" s="18" t="str">
        <f t="shared" si="20"/>
        <v/>
      </c>
      <c r="BI52" s="18" t="str">
        <f t="shared" si="23"/>
        <v/>
      </c>
      <c r="BJ52" s="79" t="str">
        <f t="shared" si="21"/>
        <v/>
      </c>
    </row>
    <row r="53" spans="1:62" ht="23.45" customHeight="1" thickBot="1" x14ac:dyDescent="0.3">
      <c r="A53" s="159"/>
      <c r="B53" s="161"/>
      <c r="C53" s="133" t="str">
        <f t="shared" ref="C53" si="90">IF(B52="","",B52)</f>
        <v/>
      </c>
      <c r="D53" s="163"/>
      <c r="E53" s="72">
        <f t="shared" ref="E53" si="91">D52</f>
        <v>0</v>
      </c>
      <c r="F53" s="169"/>
      <c r="G53" s="170"/>
      <c r="H53" s="171"/>
      <c r="I53" s="95"/>
      <c r="J53" s="94" t="str">
        <f t="shared" si="1"/>
        <v/>
      </c>
      <c r="K53" s="14" t="e">
        <f>IF(AV53&gt;0,BB53,IF(C53&lt;=61,AX53,(IF(AND(C53&gt;61,C53&lt;=71),AY53,(IF(C53&gt;71,AZ53,"Fehler"))))))</f>
        <v>#N/A</v>
      </c>
      <c r="L53" s="13" t="str">
        <f>IF(I53="","",VLOOKUP(I53,PSMListe,'PSM Liste'!$T$4,FALSE))</f>
        <v/>
      </c>
      <c r="M53" s="32" t="str">
        <f t="shared" si="22"/>
        <v/>
      </c>
      <c r="N53" s="32" t="str">
        <f t="shared" si="22"/>
        <v/>
      </c>
      <c r="O53" s="32" t="str">
        <f t="shared" si="22"/>
        <v/>
      </c>
      <c r="P53" s="32" t="str">
        <f t="shared" si="22"/>
        <v/>
      </c>
      <c r="Q53" s="32" t="str">
        <f t="shared" si="22"/>
        <v/>
      </c>
      <c r="R53" s="32" t="str">
        <f t="shared" si="22"/>
        <v/>
      </c>
      <c r="S53" s="32" t="str">
        <f t="shared" si="22"/>
        <v/>
      </c>
      <c r="T53" s="32" t="str">
        <f t="shared" si="22"/>
        <v/>
      </c>
      <c r="U53" s="51" t="str">
        <f t="shared" si="22"/>
        <v/>
      </c>
      <c r="V53" s="55" t="str">
        <f t="shared" si="4"/>
        <v/>
      </c>
      <c r="AE53" t="e">
        <f t="shared" si="5"/>
        <v>#N/A</v>
      </c>
      <c r="AF53" t="e">
        <f t="shared" si="6"/>
        <v>#N/A</v>
      </c>
      <c r="AG53" s="3" t="str">
        <f t="shared" si="7"/>
        <v/>
      </c>
      <c r="AH53" s="3" t="str">
        <f t="shared" si="8"/>
        <v/>
      </c>
      <c r="AI53" s="3" t="str">
        <f t="shared" si="9"/>
        <v/>
      </c>
      <c r="AJ53" s="3" t="str">
        <f t="shared" si="10"/>
        <v/>
      </c>
      <c r="AK53" s="3" t="str">
        <f t="shared" si="11"/>
        <v/>
      </c>
      <c r="AL53" s="3" t="str">
        <f t="shared" si="12"/>
        <v/>
      </c>
      <c r="AM53" s="3" t="str">
        <f t="shared" si="13"/>
        <v/>
      </c>
      <c r="AN53" s="3" t="str">
        <f t="shared" si="14"/>
        <v/>
      </c>
      <c r="AO53" s="3" t="str">
        <f t="shared" si="15"/>
        <v/>
      </c>
      <c r="AQ53" t="e">
        <f>VLOOKUP($I53,PSMListe,'PSM Liste'!P$4,FALSE)</f>
        <v>#N/A</v>
      </c>
      <c r="AR53" t="e">
        <f>VLOOKUP($I53,PSMListe,'PSM Liste'!Q$4,FALSE)</f>
        <v>#N/A</v>
      </c>
      <c r="AS53" t="e">
        <f>VLOOKUP($I53,PSMListe,'PSM Liste'!R$4,FALSE)</f>
        <v>#N/A</v>
      </c>
      <c r="AT53" t="e">
        <f>VLOOKUP($I53,PSMListe,'PSM Liste'!S$4,FALSE)</f>
        <v>#N/A</v>
      </c>
      <c r="AU53" t="e">
        <f>VLOOKUP($I53,PSMListe,'PSM Liste'!T$4,FALSE)</f>
        <v>#N/A</v>
      </c>
      <c r="AV53" t="e">
        <f>VLOOKUP($I53,PSMListe,'PSM Liste'!U$4,FALSE)</f>
        <v>#N/A</v>
      </c>
      <c r="AW53" t="e">
        <f>VLOOKUP($I53,PSMListe,'PSM Liste'!V$4,FALSE)</f>
        <v>#N/A</v>
      </c>
      <c r="AX53" t="e">
        <f>VLOOKUP($I53,PSMListe,'PSM Liste'!W$4,FALSE)</f>
        <v>#N/A</v>
      </c>
      <c r="AY53" t="e">
        <f>VLOOKUP($I53,PSMListe,'PSM Liste'!X$4,FALSE)</f>
        <v>#N/A</v>
      </c>
      <c r="AZ53" t="e">
        <f>VLOOKUP($I53,PSMListe,'PSM Liste'!Y$4,FALSE)</f>
        <v>#N/A</v>
      </c>
      <c r="BA53" t="e">
        <f t="shared" si="16"/>
        <v>#N/A</v>
      </c>
      <c r="BB53" t="e">
        <f t="shared" si="17"/>
        <v>#N/A</v>
      </c>
      <c r="BC53" t="e">
        <f t="shared" si="18"/>
        <v>#N/A</v>
      </c>
      <c r="BG53" s="78" t="str">
        <f t="shared" si="19"/>
        <v/>
      </c>
      <c r="BH53" s="18" t="str">
        <f t="shared" si="20"/>
        <v/>
      </c>
      <c r="BI53" s="18" t="str">
        <f t="shared" si="23"/>
        <v/>
      </c>
      <c r="BJ53" s="79" t="str">
        <f t="shared" si="21"/>
        <v/>
      </c>
    </row>
    <row r="54" spans="1:62" ht="23.45" customHeight="1" thickBot="1" x14ac:dyDescent="0.3">
      <c r="A54" s="159"/>
      <c r="B54" s="161"/>
      <c r="C54" s="133" t="str">
        <f t="shared" ref="C54" si="92">IF(B52="","",B52)</f>
        <v/>
      </c>
      <c r="D54" s="163"/>
      <c r="E54" s="72">
        <f t="shared" ref="E54" si="93">D52</f>
        <v>0</v>
      </c>
      <c r="F54" s="169"/>
      <c r="G54" s="170"/>
      <c r="H54" s="171"/>
      <c r="I54" s="95"/>
      <c r="J54" s="94" t="str">
        <f t="shared" si="1"/>
        <v/>
      </c>
      <c r="K54" s="14" t="e">
        <f t="shared" si="2"/>
        <v>#N/A</v>
      </c>
      <c r="L54" s="13" t="str">
        <f>IF(I54="","",VLOOKUP(I54,PSMListe,'PSM Liste'!$T$4,FALSE))</f>
        <v/>
      </c>
      <c r="M54" s="32" t="str">
        <f t="shared" si="22"/>
        <v/>
      </c>
      <c r="N54" s="32" t="str">
        <f t="shared" si="22"/>
        <v/>
      </c>
      <c r="O54" s="32" t="str">
        <f t="shared" si="22"/>
        <v/>
      </c>
      <c r="P54" s="32" t="str">
        <f t="shared" si="22"/>
        <v/>
      </c>
      <c r="Q54" s="32" t="str">
        <f t="shared" si="22"/>
        <v/>
      </c>
      <c r="R54" s="32" t="str">
        <f t="shared" si="22"/>
        <v/>
      </c>
      <c r="S54" s="32" t="str">
        <f t="shared" si="22"/>
        <v/>
      </c>
      <c r="T54" s="32" t="str">
        <f t="shared" si="22"/>
        <v/>
      </c>
      <c r="U54" s="51" t="str">
        <f t="shared" si="22"/>
        <v/>
      </c>
      <c r="V54" s="55" t="str">
        <f t="shared" si="4"/>
        <v/>
      </c>
      <c r="AE54" t="e">
        <f t="shared" si="5"/>
        <v>#N/A</v>
      </c>
      <c r="AF54" t="e">
        <f t="shared" si="6"/>
        <v>#N/A</v>
      </c>
      <c r="AG54" s="3" t="str">
        <f t="shared" si="7"/>
        <v/>
      </c>
      <c r="AH54" s="3" t="str">
        <f t="shared" si="8"/>
        <v/>
      </c>
      <c r="AI54" s="3" t="str">
        <f t="shared" si="9"/>
        <v/>
      </c>
      <c r="AJ54" s="3" t="str">
        <f t="shared" si="10"/>
        <v/>
      </c>
      <c r="AK54" s="3" t="str">
        <f t="shared" si="11"/>
        <v/>
      </c>
      <c r="AL54" s="3" t="str">
        <f t="shared" si="12"/>
        <v/>
      </c>
      <c r="AM54" s="3" t="str">
        <f t="shared" si="13"/>
        <v/>
      </c>
      <c r="AN54" s="3" t="str">
        <f t="shared" si="14"/>
        <v/>
      </c>
      <c r="AO54" s="3" t="str">
        <f t="shared" si="15"/>
        <v/>
      </c>
      <c r="AQ54" t="e">
        <f>VLOOKUP($I54,PSMListe,'PSM Liste'!P$4,FALSE)</f>
        <v>#N/A</v>
      </c>
      <c r="AR54" t="e">
        <f>VLOOKUP($I54,PSMListe,'PSM Liste'!Q$4,FALSE)</f>
        <v>#N/A</v>
      </c>
      <c r="AS54" t="e">
        <f>VLOOKUP($I54,PSMListe,'PSM Liste'!R$4,FALSE)</f>
        <v>#N/A</v>
      </c>
      <c r="AT54" t="e">
        <f>VLOOKUP($I54,PSMListe,'PSM Liste'!S$4,FALSE)</f>
        <v>#N/A</v>
      </c>
      <c r="AU54" t="e">
        <f>VLOOKUP($I54,PSMListe,'PSM Liste'!T$4,FALSE)</f>
        <v>#N/A</v>
      </c>
      <c r="AV54" t="e">
        <f>VLOOKUP($I54,PSMListe,'PSM Liste'!U$4,FALSE)</f>
        <v>#N/A</v>
      </c>
      <c r="AW54" t="e">
        <f>VLOOKUP($I54,PSMListe,'PSM Liste'!V$4,FALSE)</f>
        <v>#N/A</v>
      </c>
      <c r="AX54" t="e">
        <f>VLOOKUP($I54,PSMListe,'PSM Liste'!W$4,FALSE)</f>
        <v>#N/A</v>
      </c>
      <c r="AY54" t="e">
        <f>VLOOKUP($I54,PSMListe,'PSM Liste'!X$4,FALSE)</f>
        <v>#N/A</v>
      </c>
      <c r="AZ54" t="e">
        <f>VLOOKUP($I54,PSMListe,'PSM Liste'!Y$4,FALSE)</f>
        <v>#N/A</v>
      </c>
      <c r="BA54" t="e">
        <f t="shared" si="16"/>
        <v>#N/A</v>
      </c>
      <c r="BB54" t="e">
        <f t="shared" si="17"/>
        <v>#N/A</v>
      </c>
      <c r="BC54" t="e">
        <f t="shared" si="18"/>
        <v>#N/A</v>
      </c>
      <c r="BG54" s="78" t="str">
        <f t="shared" si="19"/>
        <v/>
      </c>
      <c r="BH54" s="18" t="str">
        <f t="shared" si="20"/>
        <v/>
      </c>
      <c r="BI54" s="18" t="str">
        <f t="shared" si="23"/>
        <v/>
      </c>
      <c r="BJ54" s="79" t="str">
        <f t="shared" si="21"/>
        <v/>
      </c>
    </row>
    <row r="55" spans="1:62" ht="23.45" customHeight="1" thickBot="1" x14ac:dyDescent="0.3">
      <c r="A55" s="160"/>
      <c r="B55" s="162"/>
      <c r="C55" s="133" t="str">
        <f t="shared" ref="C55" si="94">IF(B52="","",B52)</f>
        <v/>
      </c>
      <c r="D55" s="164"/>
      <c r="E55" s="7">
        <f t="shared" ref="E55" si="95">D52</f>
        <v>0</v>
      </c>
      <c r="F55" s="7" t="s">
        <v>41</v>
      </c>
      <c r="G55" s="7">
        <v>85</v>
      </c>
      <c r="H55" s="57">
        <v>89</v>
      </c>
      <c r="I55" s="96"/>
      <c r="J55" s="97" t="str">
        <f t="shared" si="1"/>
        <v/>
      </c>
      <c r="K55" s="16" t="e">
        <f t="shared" si="2"/>
        <v>#N/A</v>
      </c>
      <c r="L55" s="15" t="str">
        <f>IF(I55="","",VLOOKUP(I55,PSMListe,'PSM Liste'!$T$4,FALSE))</f>
        <v/>
      </c>
      <c r="M55" s="33" t="str">
        <f t="shared" si="22"/>
        <v/>
      </c>
      <c r="N55" s="33" t="str">
        <f t="shared" si="22"/>
        <v/>
      </c>
      <c r="O55" s="33" t="str">
        <f t="shared" si="22"/>
        <v/>
      </c>
      <c r="P55" s="33" t="str">
        <f t="shared" si="22"/>
        <v/>
      </c>
      <c r="Q55" s="33" t="str">
        <f t="shared" si="22"/>
        <v/>
      </c>
      <c r="R55" s="33" t="str">
        <f t="shared" si="22"/>
        <v/>
      </c>
      <c r="S55" s="33" t="str">
        <f t="shared" si="22"/>
        <v/>
      </c>
      <c r="T55" s="33" t="str">
        <f t="shared" si="22"/>
        <v/>
      </c>
      <c r="U55" s="52" t="str">
        <f t="shared" si="22"/>
        <v/>
      </c>
      <c r="V55" s="56" t="str">
        <f t="shared" si="4"/>
        <v/>
      </c>
      <c r="AE55" t="e">
        <f t="shared" si="5"/>
        <v>#N/A</v>
      </c>
      <c r="AF55" t="e">
        <f t="shared" si="6"/>
        <v>#N/A</v>
      </c>
      <c r="AG55" s="3" t="str">
        <f t="shared" si="7"/>
        <v/>
      </c>
      <c r="AH55" s="3" t="str">
        <f t="shared" si="8"/>
        <v/>
      </c>
      <c r="AI55" s="3" t="str">
        <f t="shared" si="9"/>
        <v/>
      </c>
      <c r="AJ55" s="3" t="str">
        <f t="shared" si="10"/>
        <v/>
      </c>
      <c r="AK55" s="3" t="str">
        <f t="shared" si="11"/>
        <v/>
      </c>
      <c r="AL55" s="3" t="str">
        <f t="shared" si="12"/>
        <v/>
      </c>
      <c r="AM55" s="3" t="str">
        <f t="shared" si="13"/>
        <v/>
      </c>
      <c r="AN55" s="3" t="str">
        <f t="shared" si="14"/>
        <v/>
      </c>
      <c r="AO55" s="3" t="str">
        <f t="shared" si="15"/>
        <v/>
      </c>
      <c r="AQ55" t="e">
        <f>VLOOKUP($I55,PSMListe,'PSM Liste'!P$4,FALSE)</f>
        <v>#N/A</v>
      </c>
      <c r="AR55" t="e">
        <f>VLOOKUP($I55,PSMListe,'PSM Liste'!Q$4,FALSE)</f>
        <v>#N/A</v>
      </c>
      <c r="AS55" t="e">
        <f>VLOOKUP($I55,PSMListe,'PSM Liste'!R$4,FALSE)</f>
        <v>#N/A</v>
      </c>
      <c r="AT55" t="e">
        <f>VLOOKUP($I55,PSMListe,'PSM Liste'!S$4,FALSE)</f>
        <v>#N/A</v>
      </c>
      <c r="AU55" t="e">
        <f>VLOOKUP($I55,PSMListe,'PSM Liste'!T$4,FALSE)</f>
        <v>#N/A</v>
      </c>
      <c r="AV55" t="e">
        <f>VLOOKUP($I55,PSMListe,'PSM Liste'!U$4,FALSE)</f>
        <v>#N/A</v>
      </c>
      <c r="AW55" t="e">
        <f>VLOOKUP($I55,PSMListe,'PSM Liste'!V$4,FALSE)</f>
        <v>#N/A</v>
      </c>
      <c r="AX55" t="e">
        <f>VLOOKUP($I55,PSMListe,'PSM Liste'!W$4,FALSE)</f>
        <v>#N/A</v>
      </c>
      <c r="AY55" t="e">
        <f>VLOOKUP($I55,PSMListe,'PSM Liste'!X$4,FALSE)</f>
        <v>#N/A</v>
      </c>
      <c r="AZ55" t="e">
        <f>VLOOKUP($I55,PSMListe,'PSM Liste'!Y$4,FALSE)</f>
        <v>#N/A</v>
      </c>
      <c r="BA55" t="e">
        <f t="shared" si="16"/>
        <v>#N/A</v>
      </c>
      <c r="BB55" t="e">
        <f t="shared" si="17"/>
        <v>#N/A</v>
      </c>
      <c r="BC55" t="e">
        <f t="shared" si="18"/>
        <v>#N/A</v>
      </c>
      <c r="BG55" s="80" t="str">
        <f t="shared" si="19"/>
        <v/>
      </c>
      <c r="BH55" s="81" t="str">
        <f t="shared" si="20"/>
        <v/>
      </c>
      <c r="BI55" s="81" t="str">
        <f t="shared" si="23"/>
        <v/>
      </c>
      <c r="BJ55" s="82" t="str">
        <f t="shared" si="21"/>
        <v/>
      </c>
    </row>
    <row r="56" spans="1:62" x14ac:dyDescent="0.25">
      <c r="BA56" t="str">
        <f t="shared" si="16"/>
        <v>error</v>
      </c>
      <c r="BB56">
        <f t="shared" si="17"/>
        <v>0</v>
      </c>
      <c r="BC56" t="str">
        <f t="shared" si="18"/>
        <v/>
      </c>
    </row>
    <row r="57" spans="1:62" x14ac:dyDescent="0.25">
      <c r="BA57" t="str">
        <f t="shared" si="16"/>
        <v>error</v>
      </c>
      <c r="BB57">
        <f t="shared" si="17"/>
        <v>0</v>
      </c>
      <c r="BC57" t="str">
        <f t="shared" si="18"/>
        <v/>
      </c>
    </row>
  </sheetData>
  <sheetProtection algorithmName="SHA-512" hashValue="Xozl339tSIQJ1fyY9nBUna68opsXvZLuv5jf0Bff+2dE6L/wk/LPL2Rxw0PRWStsVNSBF9fzfpYN79X+xcCw7w==" saltValue="JE7efyWFykN4V3+Vv9+LPQ==" spinCount="100000" sheet="1" objects="1" scenarios="1"/>
  <mergeCells count="55">
    <mergeCell ref="I9:J9"/>
    <mergeCell ref="I11:J11"/>
    <mergeCell ref="I12:J12"/>
    <mergeCell ref="F15:H15"/>
    <mergeCell ref="A16:A19"/>
    <mergeCell ref="B16:B19"/>
    <mergeCell ref="D16:D19"/>
    <mergeCell ref="F16:H17"/>
    <mergeCell ref="F18:H18"/>
    <mergeCell ref="A14:U14"/>
    <mergeCell ref="A24:A27"/>
    <mergeCell ref="B24:B27"/>
    <mergeCell ref="D24:D27"/>
    <mergeCell ref="F24:H25"/>
    <mergeCell ref="F26:H26"/>
    <mergeCell ref="A20:A23"/>
    <mergeCell ref="B20:B23"/>
    <mergeCell ref="D20:D23"/>
    <mergeCell ref="F20:H21"/>
    <mergeCell ref="F22:H22"/>
    <mergeCell ref="A32:A35"/>
    <mergeCell ref="B32:B35"/>
    <mergeCell ref="D32:D35"/>
    <mergeCell ref="F32:H33"/>
    <mergeCell ref="F34:H34"/>
    <mergeCell ref="A28:A31"/>
    <mergeCell ref="B28:B31"/>
    <mergeCell ref="D28:D31"/>
    <mergeCell ref="F28:H29"/>
    <mergeCell ref="F30:H30"/>
    <mergeCell ref="A40:A43"/>
    <mergeCell ref="B40:B43"/>
    <mergeCell ref="D40:D43"/>
    <mergeCell ref="F40:H41"/>
    <mergeCell ref="F42:H42"/>
    <mergeCell ref="A36:A39"/>
    <mergeCell ref="B36:B39"/>
    <mergeCell ref="D36:D39"/>
    <mergeCell ref="F36:H37"/>
    <mergeCell ref="F38:H38"/>
    <mergeCell ref="A48:A51"/>
    <mergeCell ref="B48:B51"/>
    <mergeCell ref="D48:D51"/>
    <mergeCell ref="F48:H49"/>
    <mergeCell ref="F50:H50"/>
    <mergeCell ref="A44:A47"/>
    <mergeCell ref="B44:B47"/>
    <mergeCell ref="D44:D47"/>
    <mergeCell ref="F44:H45"/>
    <mergeCell ref="F46:H46"/>
    <mergeCell ref="A52:A55"/>
    <mergeCell ref="B52:B55"/>
    <mergeCell ref="D52:D55"/>
    <mergeCell ref="F52:H53"/>
    <mergeCell ref="F54:H54"/>
  </mergeCells>
  <conditionalFormatting sqref="M16:U55">
    <cfRule type="cellIs" dxfId="94" priority="8" operator="equal">
      <formula>4.1</formula>
    </cfRule>
    <cfRule type="cellIs" dxfId="93" priority="9" operator="equal">
      <formula>3.1</formula>
    </cfRule>
    <cfRule type="cellIs" dxfId="92" priority="10" operator="equal">
      <formula>2.1</formula>
    </cfRule>
    <cfRule type="cellIs" dxfId="91" priority="11" operator="equal">
      <formula>1.1</formula>
    </cfRule>
    <cfRule type="cellIs" dxfId="90" priority="12" operator="equal">
      <formula>0.1</formula>
    </cfRule>
    <cfRule type="cellIs" dxfId="89" priority="13" operator="equal">
      <formula>5.1</formula>
    </cfRule>
    <cfRule type="iconSet" priority="14">
      <iconSet iconSet="5Quarters" showValue="0">
        <cfvo type="percent" val="0"/>
        <cfvo type="num" val="2"/>
        <cfvo type="num" val="3"/>
        <cfvo type="num" val="4"/>
        <cfvo type="num" val="5"/>
      </iconSet>
    </cfRule>
  </conditionalFormatting>
  <conditionalFormatting sqref="M8:M13">
    <cfRule type="cellIs" dxfId="88" priority="1" operator="equal">
      <formula>5.1</formula>
    </cfRule>
    <cfRule type="cellIs" dxfId="87" priority="2" operator="equal">
      <formula>4.1</formula>
    </cfRule>
    <cfRule type="cellIs" dxfId="86" priority="3" operator="equal">
      <formula>3.1</formula>
    </cfRule>
    <cfRule type="cellIs" dxfId="85" priority="4" operator="equal">
      <formula>2.1</formula>
    </cfRule>
    <cfRule type="cellIs" dxfId="84" priority="5" operator="equal">
      <formula>1.1</formula>
    </cfRule>
    <cfRule type="cellIs" dxfId="83" priority="6" operator="equal">
      <formula>0.1</formula>
    </cfRule>
    <cfRule type="iconSet" priority="7">
      <iconSet iconSet="5Quarters" showValue="0">
        <cfvo type="percent" val="0"/>
        <cfvo type="percent" val="20"/>
        <cfvo type="percent" val="40"/>
        <cfvo type="percent" val="60"/>
        <cfvo type="percent" val="80"/>
      </iconSet>
    </cfRule>
  </conditionalFormatting>
  <dataValidations count="1">
    <dataValidation type="list" allowBlank="1" showInputMessage="1" showErrorMessage="1" sqref="I16:I55" xr:uid="{B57250D5-1C4F-419A-95A9-762BEB051773}">
      <formula1>INDIRECT("PSMEingabe[Produkt]")</formula1>
    </dataValidation>
  </dataValidations>
  <pageMargins left="0.70866141732283472" right="0.70866141732283472" top="0.32" bottom="0.11811023622047245" header="0.31496062992125984" footer="0.2"/>
  <pageSetup paperSize="9" scale="64" orientation="portrait" r:id="rId1"/>
  <colBreaks count="1" manualBreakCount="1">
    <brk id="22"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64408-8C90-4FF2-973F-ABA42EB8022D}">
  <sheetPr codeName="Tabelle16">
    <pageSetUpPr autoPageBreaks="0" fitToPage="1"/>
  </sheetPr>
  <dimension ref="A1:BJ57"/>
  <sheetViews>
    <sheetView showGridLines="0" zoomScaleNormal="100" workbookViewId="0"/>
  </sheetViews>
  <sheetFormatPr defaultColWidth="11" defaultRowHeight="14.3" x14ac:dyDescent="0.25"/>
  <cols>
    <col min="2" max="2" width="11.25" customWidth="1"/>
    <col min="3" max="3" width="3" hidden="1" customWidth="1"/>
    <col min="5" max="5" width="11.375" hidden="1" customWidth="1"/>
    <col min="6" max="6" width="4.375" customWidth="1"/>
    <col min="7" max="8" width="6.25" customWidth="1"/>
    <col min="9" max="9" width="15" customWidth="1"/>
    <col min="10" max="10" width="12.75" customWidth="1"/>
    <col min="11" max="11" width="6.125" hidden="1" customWidth="1"/>
    <col min="12" max="12" width="13" customWidth="1"/>
    <col min="13" max="14" width="4.25" style="2" customWidth="1"/>
    <col min="15" max="15" width="6.625" style="2" customWidth="1"/>
    <col min="16" max="21" width="4.25" style="2" customWidth="1"/>
    <col min="22" max="22" width="31.25" style="34" hidden="1" customWidth="1"/>
    <col min="23" max="30" width="4.25" style="2" customWidth="1"/>
    <col min="31" max="31" width="26" hidden="1" customWidth="1"/>
    <col min="32" max="32" width="21.875" hidden="1" customWidth="1"/>
    <col min="33" max="41" width="4.75" style="2" hidden="1" customWidth="1"/>
    <col min="42" max="42" width="12.875" hidden="1" customWidth="1"/>
    <col min="43" max="44" width="0" hidden="1" customWidth="1"/>
    <col min="45" max="49" width="8.625" hidden="1" customWidth="1"/>
    <col min="50" max="51" width="0" hidden="1" customWidth="1"/>
    <col min="52" max="54" width="19.875" hidden="1" customWidth="1"/>
    <col min="55" max="55" width="12.875" hidden="1" customWidth="1"/>
    <col min="56" max="58" width="0" hidden="1" customWidth="1"/>
    <col min="59" max="59" width="14.25" hidden="1" customWidth="1"/>
    <col min="60" max="61" width="6.875" hidden="1" customWidth="1"/>
    <col min="62" max="62" width="11.625" hidden="1" customWidth="1"/>
  </cols>
  <sheetData>
    <row r="1" spans="1:62" ht="14.95" x14ac:dyDescent="0.25">
      <c r="A1" s="115" t="s">
        <v>83</v>
      </c>
    </row>
    <row r="2" spans="1:62" ht="14.95" x14ac:dyDescent="0.25">
      <c r="A2" t="s">
        <v>77</v>
      </c>
    </row>
    <row r="3" spans="1:62" ht="14.95" x14ac:dyDescent="0.25">
      <c r="A3" t="str">
        <f>Deckblatt!A4</f>
        <v>Auswahl</v>
      </c>
    </row>
    <row r="4" spans="1:62" ht="14.95" x14ac:dyDescent="0.25">
      <c r="A4" t="str">
        <f>Deckblatt!A7</f>
        <v>Tel.:</v>
      </c>
    </row>
    <row r="5" spans="1:62" ht="14.95" x14ac:dyDescent="0.25">
      <c r="A5" t="str">
        <f>Deckblatt!A8</f>
        <v>Mail:</v>
      </c>
    </row>
    <row r="7" spans="1:62" ht="14.95" x14ac:dyDescent="0.25">
      <c r="K7" s="17"/>
      <c r="M7" s="2" t="s">
        <v>41</v>
      </c>
      <c r="N7" s="9" t="s">
        <v>70</v>
      </c>
    </row>
    <row r="8" spans="1:62" ht="14.95" x14ac:dyDescent="0.25">
      <c r="M8" s="35">
        <v>1</v>
      </c>
      <c r="N8" s="119" t="s">
        <v>319</v>
      </c>
      <c r="O8" s="72"/>
      <c r="R8" s="72"/>
      <c r="S8" s="72"/>
      <c r="T8" s="72"/>
      <c r="U8" s="72"/>
      <c r="V8" s="38"/>
    </row>
    <row r="9" spans="1:62" ht="14.95" x14ac:dyDescent="0.25">
      <c r="B9" s="1" t="s">
        <v>22</v>
      </c>
      <c r="C9" s="1"/>
      <c r="D9" s="101"/>
      <c r="H9" s="1" t="s">
        <v>20</v>
      </c>
      <c r="I9" s="157"/>
      <c r="J9" s="157"/>
      <c r="K9" s="17"/>
      <c r="M9" s="35">
        <v>2</v>
      </c>
      <c r="N9" s="37" t="s">
        <v>66</v>
      </c>
      <c r="O9" s="72"/>
      <c r="R9" s="72"/>
      <c r="S9" s="72"/>
      <c r="T9" s="72"/>
      <c r="U9" s="72"/>
      <c r="V9" s="39"/>
    </row>
    <row r="10" spans="1:62" ht="14.95" x14ac:dyDescent="0.25">
      <c r="B10" s="1" t="s">
        <v>23</v>
      </c>
      <c r="C10" s="1"/>
      <c r="D10" s="101"/>
      <c r="H10" s="1"/>
      <c r="I10" s="40"/>
      <c r="J10" s="40"/>
      <c r="M10" s="35">
        <v>3</v>
      </c>
      <c r="N10" s="37" t="s">
        <v>68</v>
      </c>
      <c r="O10" s="72"/>
      <c r="R10" s="72"/>
      <c r="S10" s="72"/>
      <c r="T10" s="72"/>
      <c r="U10" s="72"/>
      <c r="V10" s="38"/>
    </row>
    <row r="11" spans="1:62" x14ac:dyDescent="0.25">
      <c r="B11" s="1" t="s">
        <v>24</v>
      </c>
      <c r="C11" s="1"/>
      <c r="D11" s="101"/>
      <c r="F11" t="s">
        <v>25</v>
      </c>
      <c r="H11" s="1" t="s">
        <v>21</v>
      </c>
      <c r="I11" s="157"/>
      <c r="J11" s="157"/>
      <c r="K11" s="17"/>
      <c r="M11" s="35">
        <v>4</v>
      </c>
      <c r="N11" s="37" t="s">
        <v>67</v>
      </c>
      <c r="O11" s="72"/>
      <c r="R11" s="72"/>
      <c r="S11" s="72"/>
      <c r="T11" s="72"/>
      <c r="U11" s="72"/>
      <c r="V11" s="38"/>
    </row>
    <row r="12" spans="1:62" ht="14.95" x14ac:dyDescent="0.25">
      <c r="B12" s="1" t="s">
        <v>27</v>
      </c>
      <c r="C12" s="1"/>
      <c r="D12" s="101"/>
      <c r="F12" t="s">
        <v>26</v>
      </c>
      <c r="I12" s="157"/>
      <c r="J12" s="157"/>
      <c r="K12" s="19"/>
      <c r="L12" s="18"/>
      <c r="M12" s="35">
        <v>5</v>
      </c>
      <c r="N12" s="37" t="s">
        <v>69</v>
      </c>
      <c r="O12" s="72"/>
      <c r="R12" s="72"/>
      <c r="S12" s="72"/>
      <c r="T12" s="72"/>
      <c r="U12" s="72"/>
      <c r="V12" s="38"/>
    </row>
    <row r="13" spans="1:62" ht="14.95" x14ac:dyDescent="0.25">
      <c r="K13" s="19"/>
      <c r="L13" s="18"/>
      <c r="M13" s="36"/>
      <c r="N13" s="37" t="s">
        <v>71</v>
      </c>
      <c r="O13" s="72"/>
      <c r="R13" s="72"/>
      <c r="S13" s="72"/>
      <c r="T13" s="72"/>
      <c r="U13" s="72"/>
      <c r="V13" s="38"/>
    </row>
    <row r="14" spans="1:62" ht="27.7" customHeight="1" thickBot="1" x14ac:dyDescent="0.3">
      <c r="A14" s="165" t="s">
        <v>349</v>
      </c>
      <c r="B14" s="165"/>
      <c r="C14" s="165"/>
      <c r="D14" s="165"/>
      <c r="E14" s="165"/>
      <c r="F14" s="165"/>
      <c r="G14" s="165"/>
      <c r="H14" s="165"/>
      <c r="I14" s="165"/>
      <c r="J14" s="165"/>
      <c r="K14" s="165"/>
      <c r="L14" s="165"/>
      <c r="M14" s="165"/>
      <c r="N14" s="165"/>
      <c r="O14" s="165"/>
      <c r="P14" s="165"/>
      <c r="Q14" s="165"/>
      <c r="R14" s="165"/>
      <c r="S14" s="165"/>
      <c r="T14" s="165"/>
      <c r="U14" s="165"/>
      <c r="BD14" t="s">
        <v>28</v>
      </c>
    </row>
    <row r="15" spans="1:62" ht="138.1" customHeight="1" thickBot="1" x14ac:dyDescent="0.3">
      <c r="A15" s="10" t="s">
        <v>4</v>
      </c>
      <c r="B15" s="10" t="s">
        <v>39</v>
      </c>
      <c r="C15" s="10"/>
      <c r="D15" s="53" t="s">
        <v>79</v>
      </c>
      <c r="E15" s="10"/>
      <c r="F15" s="173" t="s">
        <v>37</v>
      </c>
      <c r="G15" s="173"/>
      <c r="H15" s="173"/>
      <c r="I15" s="10" t="s">
        <v>5</v>
      </c>
      <c r="J15" s="53" t="s">
        <v>78</v>
      </c>
      <c r="K15" s="10" t="s">
        <v>6</v>
      </c>
      <c r="L15" s="21" t="s">
        <v>7</v>
      </c>
      <c r="M15" s="22" t="str">
        <f>AG15</f>
        <v>Peronospora</v>
      </c>
      <c r="N15" s="22" t="str">
        <f t="shared" ref="N15:S15" si="0">AH15</f>
        <v>Oidium</v>
      </c>
      <c r="O15" s="22" t="str">
        <f t="shared" si="0"/>
        <v>Botrytis</v>
      </c>
      <c r="P15" s="22" t="str">
        <f t="shared" si="0"/>
        <v>Roter Brenner</v>
      </c>
      <c r="Q15" s="22" t="str">
        <f t="shared" si="0"/>
        <v>Phomopsis</v>
      </c>
      <c r="R15" s="22" t="str">
        <f t="shared" si="0"/>
        <v>Schwarzfäule</v>
      </c>
      <c r="S15" s="22" t="str">
        <f t="shared" si="0"/>
        <v>Kräusel- und
Pockenmilbe</v>
      </c>
      <c r="T15" s="22" t="str">
        <f>AN15</f>
        <v>Spinnmilben/
Rote Spinne</v>
      </c>
      <c r="U15" s="22" t="s">
        <v>318</v>
      </c>
      <c r="V15" s="45" t="s">
        <v>50</v>
      </c>
      <c r="W15" s="5"/>
      <c r="X15" s="5"/>
      <c r="Y15" s="5"/>
      <c r="Z15" s="5"/>
      <c r="AA15" s="5"/>
      <c r="AB15" s="5"/>
      <c r="AC15" s="5"/>
      <c r="AD15" s="5"/>
      <c r="AE15" t="s">
        <v>35</v>
      </c>
      <c r="AF15" t="s">
        <v>38</v>
      </c>
      <c r="AG15" s="4" t="str">
        <f>'PSM Liste'!F5</f>
        <v>Peronospora</v>
      </c>
      <c r="AH15" s="4" t="str">
        <f>'PSM Liste'!G5</f>
        <v>Oidium</v>
      </c>
      <c r="AI15" s="4" t="str">
        <f>'PSM Liste'!H5</f>
        <v>Botrytis</v>
      </c>
      <c r="AJ15" s="4" t="str">
        <f>'PSM Liste'!I5</f>
        <v>Roter Brenner</v>
      </c>
      <c r="AK15" s="4" t="str">
        <f>'PSM Liste'!J5</f>
        <v>Phomopsis</v>
      </c>
      <c r="AL15" s="4" t="str">
        <f>'PSM Liste'!K5</f>
        <v>Schwarzfäule</v>
      </c>
      <c r="AM15" s="4" t="str">
        <f>'PSM Liste'!L5</f>
        <v>Kräusel- und
Pockenmilbe</v>
      </c>
      <c r="AN15" s="4" t="str">
        <f>'PSM Liste'!M5</f>
        <v>Spinnmilben/
Rote Spinne</v>
      </c>
      <c r="AO15" s="4" t="str">
        <f>'PSM Liste'!N5</f>
        <v>Abiotischer Stress</v>
      </c>
      <c r="AP15" s="4" t="str">
        <f>'PSM Liste'!O5</f>
        <v>Sonstiges:</v>
      </c>
      <c r="AQ15" s="4" t="str">
        <f>'PSM Liste'!P5</f>
        <v>Wartezeit</v>
      </c>
      <c r="AR15" s="4" t="str">
        <f>'PSM Liste'!Q5</f>
        <v>max. Anwendung</v>
      </c>
      <c r="AS15" s="4" t="str">
        <f>'PSM Liste'!R5</f>
        <v>Anwendung von</v>
      </c>
      <c r="AT15" s="4" t="str">
        <f>'PSM Liste'!S5</f>
        <v>bis</v>
      </c>
      <c r="AU15" s="4" t="str">
        <f>'PSM Liste'!T5</f>
        <v>Einheit</v>
      </c>
      <c r="AV15" s="4" t="str">
        <f>'PSM Liste'!U5</f>
        <v>AWMlkg/10.000m²</v>
      </c>
      <c r="AW15" s="4" t="str">
        <f>'PSM Liste'!V5</f>
        <v>kg/l MAX</v>
      </c>
      <c r="AX15" s="4" t="str">
        <f>'PSM Liste'!W5</f>
        <v>kg/l bis 61</v>
      </c>
      <c r="AY15" s="4" t="str">
        <f>'PSM Liste'!X5</f>
        <v>kg/l bis 71</v>
      </c>
      <c r="AZ15" s="4" t="str">
        <f>'PSM Liste'!Y5</f>
        <v>kg/l ab 71</v>
      </c>
      <c r="BA15" s="69" t="s">
        <v>49</v>
      </c>
      <c r="BB15" s="69" t="s">
        <v>48</v>
      </c>
      <c r="BC15" s="69" t="s">
        <v>44</v>
      </c>
      <c r="BD15" s="4" t="e">
        <f>'PSM Liste'!#REF!</f>
        <v>#REF!</v>
      </c>
      <c r="BE15" s="4" t="e">
        <f>'PSM Liste'!#REF!</f>
        <v>#REF!</v>
      </c>
      <c r="BG15" s="75" t="s">
        <v>5</v>
      </c>
      <c r="BH15" s="76" t="s">
        <v>75</v>
      </c>
      <c r="BI15" s="76" t="s">
        <v>7</v>
      </c>
      <c r="BJ15" s="77" t="s">
        <v>76</v>
      </c>
    </row>
    <row r="16" spans="1:62" ht="23.45" customHeight="1" x14ac:dyDescent="0.25">
      <c r="A16" s="158"/>
      <c r="B16" s="161"/>
      <c r="C16" s="100" t="str">
        <f>IF(B16="","",B16)</f>
        <v/>
      </c>
      <c r="D16" s="163"/>
      <c r="E16" s="72">
        <f>D16</f>
        <v>0</v>
      </c>
      <c r="F16" s="174" t="s">
        <v>40</v>
      </c>
      <c r="G16" s="175"/>
      <c r="H16" s="171"/>
      <c r="I16" s="93"/>
      <c r="J16" s="94" t="str">
        <f t="shared" ref="J16:J55" si="1">_xlfn.IFNA(K16,"")</f>
        <v/>
      </c>
      <c r="K16" s="12" t="e">
        <f t="shared" ref="K16:K55" si="2">IF(AV16&gt;0,BB16,IF(C16&lt;=61,AX16,(IF(AND(C16&gt;61,C16&lt;=71),AY16,(IF(C16&gt;71,AZ16,"Fehler"))))))</f>
        <v>#N/A</v>
      </c>
      <c r="L16" s="23" t="str">
        <f>IF(I16="","",VLOOKUP(I16,PSMListe,'PSM Liste'!$T$4,FALSE))</f>
        <v/>
      </c>
      <c r="M16" s="24" t="str">
        <f>IF(AG16=0,"",AG16)</f>
        <v/>
      </c>
      <c r="N16" s="24" t="str">
        <f t="shared" ref="N16:U31" si="3">IF(AH16=0,"",AH16)</f>
        <v/>
      </c>
      <c r="O16" s="24" t="str">
        <f t="shared" si="3"/>
        <v/>
      </c>
      <c r="P16" s="24" t="str">
        <f t="shared" si="3"/>
        <v/>
      </c>
      <c r="Q16" s="24" t="str">
        <f t="shared" si="3"/>
        <v/>
      </c>
      <c r="R16" s="24" t="str">
        <f t="shared" si="3"/>
        <v/>
      </c>
      <c r="S16" s="24" t="str">
        <f t="shared" si="3"/>
        <v/>
      </c>
      <c r="T16" s="24" t="str">
        <f t="shared" si="3"/>
        <v/>
      </c>
      <c r="U16" s="46" t="str">
        <f t="shared" si="3"/>
        <v/>
      </c>
      <c r="V16" s="54" t="str">
        <f t="shared" ref="V16:V55" si="4">IF(I16="","",CONCATENATE(AF16,"max.",AR16,"x; "," WF(T):",AQ16,";  ",AE16))</f>
        <v/>
      </c>
      <c r="AE16" t="e">
        <f t="shared" ref="AE16:AE55" si="5">IF(VLOOKUP(I16,PSMListe,14,FALSE)="","",VLOOKUP(I16,PSMListe,14,FALSE))</f>
        <v>#N/A</v>
      </c>
      <c r="AF16" t="e">
        <f t="shared" ref="AF16:AF55" si="6">IF(C16&lt;AS16,"Anwendung zu früh; ",IF(C16&gt;AT16,"Anwendung zu spät; ",""))</f>
        <v>#N/A</v>
      </c>
      <c r="AG16" s="3" t="str">
        <f t="shared" ref="AG16:AG55" si="7">_xlfn.IFNA(VLOOKUP($I16,PSMListe,5,FALSE),"")</f>
        <v/>
      </c>
      <c r="AH16" s="3" t="str">
        <f t="shared" ref="AH16:AH55" si="8">_xlfn.IFNA(VLOOKUP($I16,PSMListe,6,FALSE),"")</f>
        <v/>
      </c>
      <c r="AI16" s="3" t="str">
        <f t="shared" ref="AI16:AI55" si="9">_xlfn.IFNA(VLOOKUP($I16,PSMListe,7,FALSE),"")</f>
        <v/>
      </c>
      <c r="AJ16" s="3" t="str">
        <f t="shared" ref="AJ16:AJ55" si="10">_xlfn.IFNA(VLOOKUP($I16,PSMListe,8,FALSE),"")</f>
        <v/>
      </c>
      <c r="AK16" s="3" t="str">
        <f t="shared" ref="AK16:AK55" si="11">_xlfn.IFNA(VLOOKUP($I16,PSMListe,9,FALSE),"")</f>
        <v/>
      </c>
      <c r="AL16" s="3" t="str">
        <f t="shared" ref="AL16:AL55" si="12">_xlfn.IFNA(VLOOKUP($I16,PSMListe,10,FALSE),"")</f>
        <v/>
      </c>
      <c r="AM16" s="3" t="str">
        <f t="shared" ref="AM16:AM55" si="13">_xlfn.IFNA(VLOOKUP($I16,PSMListe,11,FALSE),"")</f>
        <v/>
      </c>
      <c r="AN16" s="3" t="str">
        <f t="shared" ref="AN16:AN55" si="14">_xlfn.IFNA(VLOOKUP($I16,PSMListe,12,FALSE),"")</f>
        <v/>
      </c>
      <c r="AO16" s="3" t="str">
        <f t="shared" ref="AO16:AO55" si="15">_xlfn.IFNA(VLOOKUP($I16,PSMListe,13,FALSE),"")</f>
        <v/>
      </c>
      <c r="AQ16" t="e">
        <f>VLOOKUP($I16,PSMListe,'PSM Liste'!P$4,FALSE)</f>
        <v>#N/A</v>
      </c>
      <c r="AR16" t="e">
        <f>VLOOKUP($I16,PSMListe,'PSM Liste'!Q$4,FALSE)</f>
        <v>#N/A</v>
      </c>
      <c r="AS16" t="e">
        <f>VLOOKUP($I16,PSMListe,'PSM Liste'!R$4,FALSE)</f>
        <v>#N/A</v>
      </c>
      <c r="AT16" t="e">
        <f>VLOOKUP($I16,PSMListe,'PSM Liste'!S$4,FALSE)</f>
        <v>#N/A</v>
      </c>
      <c r="AU16" t="e">
        <f>VLOOKUP($I16,PSMListe,'PSM Liste'!T$4,FALSE)</f>
        <v>#N/A</v>
      </c>
      <c r="AV16" t="e">
        <f>VLOOKUP($I16,PSMListe,'PSM Liste'!U$4,FALSE)</f>
        <v>#N/A</v>
      </c>
      <c r="AW16" t="e">
        <f>VLOOKUP($I16,PSMListe,'PSM Liste'!V$4,FALSE)</f>
        <v>#N/A</v>
      </c>
      <c r="AX16" t="e">
        <f>VLOOKUP($I16,PSMListe,'PSM Liste'!W$4,FALSE)</f>
        <v>#N/A</v>
      </c>
      <c r="AY16" t="e">
        <f>VLOOKUP($I16,PSMListe,'PSM Liste'!X$4,FALSE)</f>
        <v>#N/A</v>
      </c>
      <c r="AZ16" t="e">
        <f>VLOOKUP($I16,PSMListe,'PSM Liste'!Y$4,FALSE)</f>
        <v>#N/A</v>
      </c>
      <c r="BA16" t="e">
        <f t="shared" ref="BA16:BA57" si="16">IF(AV16&gt;0,((AV16*((10000/$D$12)*E16*2)/10000)),"error")</f>
        <v>#N/A</v>
      </c>
      <c r="BB16" t="e">
        <f t="shared" ref="BB16:BB57" si="17">IF(BA16&lt;AW16,BA16,AW16)</f>
        <v>#N/A</v>
      </c>
      <c r="BC16" t="e">
        <f t="shared" ref="BC16:BC57" si="18">IF(AND(C16&gt;=AS16,C16&lt;=AT16),"","Außer Anwendungszeitraum")</f>
        <v>#N/A</v>
      </c>
      <c r="BG16" s="78" t="str">
        <f t="shared" ref="BG16:BG55" si="19">IF(I16="","",I16)</f>
        <v/>
      </c>
      <c r="BH16" s="18" t="str">
        <f t="shared" ref="BH16:BH55" si="20">IF(J16="","",J16*$D$11)</f>
        <v/>
      </c>
      <c r="BI16" s="18" t="str">
        <f>IF(BJ16="kg/ha","Kg",IF(BJ16="l/ha","L",IF(BJ16="kg/ha (LWA)", "Kg",IF(BJ16="l/ha (LWA)","L",""))))</f>
        <v/>
      </c>
      <c r="BJ16" s="79" t="str">
        <f t="shared" ref="BJ16:BJ55" si="21">IF(L16="","",L16)</f>
        <v/>
      </c>
    </row>
    <row r="17" spans="1:62" ht="23.45" customHeight="1" x14ac:dyDescent="0.25">
      <c r="A17" s="159"/>
      <c r="B17" s="161"/>
      <c r="C17" s="152" t="str">
        <f>IF(B16="","",B16)</f>
        <v/>
      </c>
      <c r="D17" s="163"/>
      <c r="E17" s="72">
        <f>D16</f>
        <v>0</v>
      </c>
      <c r="F17" s="169"/>
      <c r="G17" s="170"/>
      <c r="H17" s="171"/>
      <c r="I17" s="95"/>
      <c r="J17" s="94" t="str">
        <f t="shared" si="1"/>
        <v/>
      </c>
      <c r="K17" s="14" t="e">
        <f t="shared" si="2"/>
        <v>#N/A</v>
      </c>
      <c r="L17" s="25" t="str">
        <f>IF(I17="","",VLOOKUP(I17,PSMListe,'PSM Liste'!$T$4,FALSE))</f>
        <v/>
      </c>
      <c r="M17" s="26" t="str">
        <f t="shared" ref="M17:U55" si="22">IF(AG17=0,"",AG17)</f>
        <v/>
      </c>
      <c r="N17" s="26" t="str">
        <f t="shared" si="3"/>
        <v/>
      </c>
      <c r="O17" s="26" t="str">
        <f t="shared" si="3"/>
        <v/>
      </c>
      <c r="P17" s="26" t="str">
        <f t="shared" si="3"/>
        <v/>
      </c>
      <c r="Q17" s="26" t="str">
        <f t="shared" si="3"/>
        <v/>
      </c>
      <c r="R17" s="26" t="str">
        <f t="shared" si="3"/>
        <v/>
      </c>
      <c r="S17" s="26" t="str">
        <f t="shared" si="3"/>
        <v/>
      </c>
      <c r="T17" s="26" t="str">
        <f t="shared" si="3"/>
        <v/>
      </c>
      <c r="U17" s="47" t="str">
        <f t="shared" si="3"/>
        <v/>
      </c>
      <c r="V17" s="55" t="str">
        <f t="shared" si="4"/>
        <v/>
      </c>
      <c r="AE17" t="e">
        <f t="shared" si="5"/>
        <v>#N/A</v>
      </c>
      <c r="AF17" t="e">
        <f t="shared" si="6"/>
        <v>#N/A</v>
      </c>
      <c r="AG17" s="3" t="str">
        <f t="shared" si="7"/>
        <v/>
      </c>
      <c r="AH17" s="3" t="str">
        <f t="shared" si="8"/>
        <v/>
      </c>
      <c r="AI17" s="3" t="str">
        <f t="shared" si="9"/>
        <v/>
      </c>
      <c r="AJ17" s="3" t="str">
        <f t="shared" si="10"/>
        <v/>
      </c>
      <c r="AK17" s="3" t="str">
        <f t="shared" si="11"/>
        <v/>
      </c>
      <c r="AL17" s="3" t="str">
        <f t="shared" si="12"/>
        <v/>
      </c>
      <c r="AM17" s="3" t="str">
        <f t="shared" si="13"/>
        <v/>
      </c>
      <c r="AN17" s="3" t="str">
        <f t="shared" si="14"/>
        <v/>
      </c>
      <c r="AO17" s="3" t="str">
        <f t="shared" si="15"/>
        <v/>
      </c>
      <c r="AQ17" t="e">
        <f>VLOOKUP($I17,PSMListe,'PSM Liste'!P$4,FALSE)</f>
        <v>#N/A</v>
      </c>
      <c r="AR17" t="e">
        <f>VLOOKUP($I17,PSMListe,'PSM Liste'!Q$4,FALSE)</f>
        <v>#N/A</v>
      </c>
      <c r="AS17" t="e">
        <f>VLOOKUP($I17,PSMListe,'PSM Liste'!R$4,FALSE)</f>
        <v>#N/A</v>
      </c>
      <c r="AT17" t="e">
        <f>VLOOKUP($I17,PSMListe,'PSM Liste'!S$4,FALSE)</f>
        <v>#N/A</v>
      </c>
      <c r="AU17" t="e">
        <f>VLOOKUP($I17,PSMListe,'PSM Liste'!T$4,FALSE)</f>
        <v>#N/A</v>
      </c>
      <c r="AV17" t="e">
        <f>VLOOKUP($I17,PSMListe,'PSM Liste'!U$4,FALSE)</f>
        <v>#N/A</v>
      </c>
      <c r="AW17" t="e">
        <f>VLOOKUP($I17,PSMListe,'PSM Liste'!V$4,FALSE)</f>
        <v>#N/A</v>
      </c>
      <c r="AX17" t="e">
        <f>VLOOKUP($I17,PSMListe,'PSM Liste'!W$4,FALSE)</f>
        <v>#N/A</v>
      </c>
      <c r="AY17" t="e">
        <f>VLOOKUP($I17,PSMListe,'PSM Liste'!X$4,FALSE)</f>
        <v>#N/A</v>
      </c>
      <c r="AZ17" t="e">
        <f>VLOOKUP($I17,PSMListe,'PSM Liste'!Y$4,FALSE)</f>
        <v>#N/A</v>
      </c>
      <c r="BA17" t="e">
        <f t="shared" si="16"/>
        <v>#N/A</v>
      </c>
      <c r="BB17" t="e">
        <f t="shared" si="17"/>
        <v>#N/A</v>
      </c>
      <c r="BC17" t="e">
        <f t="shared" si="18"/>
        <v>#N/A</v>
      </c>
      <c r="BG17" s="78" t="str">
        <f t="shared" si="19"/>
        <v/>
      </c>
      <c r="BH17" s="18" t="str">
        <f t="shared" si="20"/>
        <v/>
      </c>
      <c r="BI17" s="18" t="str">
        <f t="shared" ref="BI17:BI55" si="23">IF(BJ17="kg/ha","Kg",IF(BJ17="l/ha","L",IF(BJ17="kg/ha (LWA)", "Kg",IF(BJ17="l/ha (LWA)","L",""))))</f>
        <v/>
      </c>
      <c r="BJ17" s="79" t="str">
        <f t="shared" si="21"/>
        <v/>
      </c>
    </row>
    <row r="18" spans="1:62" ht="23.45" customHeight="1" x14ac:dyDescent="0.25">
      <c r="A18" s="159"/>
      <c r="B18" s="161"/>
      <c r="C18" s="152" t="str">
        <f>IF(B16="","",B16)</f>
        <v/>
      </c>
      <c r="D18" s="163"/>
      <c r="E18" s="72">
        <f>D16</f>
        <v>0</v>
      </c>
      <c r="F18" s="169"/>
      <c r="G18" s="170"/>
      <c r="H18" s="171"/>
      <c r="I18" s="95"/>
      <c r="J18" s="94" t="str">
        <f t="shared" si="1"/>
        <v/>
      </c>
      <c r="K18" s="14" t="e">
        <f t="shared" si="2"/>
        <v>#N/A</v>
      </c>
      <c r="L18" s="25" t="str">
        <f>IF(I18="","",VLOOKUP(I18,PSMListe,'PSM Liste'!$T$4,FALSE))</f>
        <v/>
      </c>
      <c r="M18" s="26" t="str">
        <f t="shared" si="22"/>
        <v/>
      </c>
      <c r="N18" s="26" t="str">
        <f t="shared" si="3"/>
        <v/>
      </c>
      <c r="O18" s="26" t="str">
        <f t="shared" si="3"/>
        <v/>
      </c>
      <c r="P18" s="26" t="str">
        <f t="shared" si="3"/>
        <v/>
      </c>
      <c r="Q18" s="26" t="str">
        <f t="shared" si="3"/>
        <v/>
      </c>
      <c r="R18" s="26" t="str">
        <f t="shared" si="3"/>
        <v/>
      </c>
      <c r="S18" s="26" t="str">
        <f t="shared" si="3"/>
        <v/>
      </c>
      <c r="T18" s="26" t="str">
        <f t="shared" si="3"/>
        <v/>
      </c>
      <c r="U18" s="47" t="str">
        <f t="shared" si="3"/>
        <v/>
      </c>
      <c r="V18" s="55" t="str">
        <f t="shared" si="4"/>
        <v/>
      </c>
      <c r="AE18" t="e">
        <f t="shared" si="5"/>
        <v>#N/A</v>
      </c>
      <c r="AF18" t="e">
        <f t="shared" si="6"/>
        <v>#N/A</v>
      </c>
      <c r="AG18" s="3" t="str">
        <f t="shared" si="7"/>
        <v/>
      </c>
      <c r="AH18" s="3" t="str">
        <f t="shared" si="8"/>
        <v/>
      </c>
      <c r="AI18" s="3" t="str">
        <f t="shared" si="9"/>
        <v/>
      </c>
      <c r="AJ18" s="3" t="str">
        <f t="shared" si="10"/>
        <v/>
      </c>
      <c r="AK18" s="3" t="str">
        <f t="shared" si="11"/>
        <v/>
      </c>
      <c r="AL18" s="3" t="str">
        <f t="shared" si="12"/>
        <v/>
      </c>
      <c r="AM18" s="3" t="str">
        <f t="shared" si="13"/>
        <v/>
      </c>
      <c r="AN18" s="3" t="str">
        <f t="shared" si="14"/>
        <v/>
      </c>
      <c r="AO18" s="3" t="str">
        <f t="shared" si="15"/>
        <v/>
      </c>
      <c r="AQ18" t="e">
        <f>VLOOKUP($I18,PSMListe,'PSM Liste'!P$4,FALSE)</f>
        <v>#N/A</v>
      </c>
      <c r="AR18" t="e">
        <f>VLOOKUP($I18,PSMListe,'PSM Liste'!Q$4,FALSE)</f>
        <v>#N/A</v>
      </c>
      <c r="AS18" t="e">
        <f>VLOOKUP($I18,PSMListe,'PSM Liste'!R$4,FALSE)</f>
        <v>#N/A</v>
      </c>
      <c r="AT18" t="e">
        <f>VLOOKUP($I18,PSMListe,'PSM Liste'!S$4,FALSE)</f>
        <v>#N/A</v>
      </c>
      <c r="AU18" t="e">
        <f>VLOOKUP($I18,PSMListe,'PSM Liste'!T$4,FALSE)</f>
        <v>#N/A</v>
      </c>
      <c r="AV18" t="e">
        <f>VLOOKUP($I18,PSMListe,'PSM Liste'!U$4,FALSE)</f>
        <v>#N/A</v>
      </c>
      <c r="AW18" t="e">
        <f>VLOOKUP($I18,PSMListe,'PSM Liste'!V$4,FALSE)</f>
        <v>#N/A</v>
      </c>
      <c r="AX18" t="e">
        <f>VLOOKUP($I18,PSMListe,'PSM Liste'!W$4,FALSE)</f>
        <v>#N/A</v>
      </c>
      <c r="AY18" t="e">
        <f>VLOOKUP($I18,PSMListe,'PSM Liste'!X$4,FALSE)</f>
        <v>#N/A</v>
      </c>
      <c r="AZ18" t="e">
        <f>VLOOKUP($I18,PSMListe,'PSM Liste'!Y$4,FALSE)</f>
        <v>#N/A</v>
      </c>
      <c r="BA18" t="e">
        <f t="shared" si="16"/>
        <v>#N/A</v>
      </c>
      <c r="BB18" t="e">
        <f t="shared" si="17"/>
        <v>#N/A</v>
      </c>
      <c r="BC18" t="e">
        <f t="shared" si="18"/>
        <v>#N/A</v>
      </c>
      <c r="BG18" s="78" t="str">
        <f t="shared" si="19"/>
        <v/>
      </c>
      <c r="BH18" s="18" t="str">
        <f t="shared" si="20"/>
        <v/>
      </c>
      <c r="BI18" s="18" t="str">
        <f t="shared" si="23"/>
        <v/>
      </c>
      <c r="BJ18" s="79" t="str">
        <f t="shared" si="21"/>
        <v/>
      </c>
    </row>
    <row r="19" spans="1:62" ht="23.45" customHeight="1" thickBot="1" x14ac:dyDescent="0.3">
      <c r="A19" s="160"/>
      <c r="B19" s="162"/>
      <c r="C19" s="152" t="str">
        <f>IF(B16="","",B16)</f>
        <v/>
      </c>
      <c r="D19" s="164"/>
      <c r="E19" s="7">
        <f>D16</f>
        <v>0</v>
      </c>
      <c r="F19" s="20" t="s">
        <v>41</v>
      </c>
      <c r="G19" s="7">
        <v>0</v>
      </c>
      <c r="H19" s="57">
        <v>9</v>
      </c>
      <c r="I19" s="96"/>
      <c r="J19" s="97" t="str">
        <f t="shared" si="1"/>
        <v/>
      </c>
      <c r="K19" s="16" t="e">
        <f t="shared" si="2"/>
        <v>#N/A</v>
      </c>
      <c r="L19" s="27" t="str">
        <f>IF(I19="","",VLOOKUP(I19,PSMListe,'PSM Liste'!$T$4,FALSE))</f>
        <v/>
      </c>
      <c r="M19" s="28" t="str">
        <f t="shared" si="22"/>
        <v/>
      </c>
      <c r="N19" s="28" t="str">
        <f t="shared" si="3"/>
        <v/>
      </c>
      <c r="O19" s="28" t="str">
        <f t="shared" si="3"/>
        <v/>
      </c>
      <c r="P19" s="28" t="str">
        <f t="shared" si="3"/>
        <v/>
      </c>
      <c r="Q19" s="28" t="str">
        <f t="shared" si="3"/>
        <v/>
      </c>
      <c r="R19" s="28" t="str">
        <f t="shared" si="3"/>
        <v/>
      </c>
      <c r="S19" s="28" t="str">
        <f t="shared" si="3"/>
        <v/>
      </c>
      <c r="T19" s="28" t="str">
        <f t="shared" si="3"/>
        <v/>
      </c>
      <c r="U19" s="48" t="str">
        <f t="shared" si="3"/>
        <v/>
      </c>
      <c r="V19" s="56" t="str">
        <f t="shared" si="4"/>
        <v/>
      </c>
      <c r="AE19" t="e">
        <f t="shared" si="5"/>
        <v>#N/A</v>
      </c>
      <c r="AF19" t="e">
        <f t="shared" si="6"/>
        <v>#N/A</v>
      </c>
      <c r="AG19" s="3" t="str">
        <f t="shared" si="7"/>
        <v/>
      </c>
      <c r="AH19" s="3" t="str">
        <f t="shared" si="8"/>
        <v/>
      </c>
      <c r="AI19" s="3" t="str">
        <f t="shared" si="9"/>
        <v/>
      </c>
      <c r="AJ19" s="3" t="str">
        <f t="shared" si="10"/>
        <v/>
      </c>
      <c r="AK19" s="3" t="str">
        <f t="shared" si="11"/>
        <v/>
      </c>
      <c r="AL19" s="3" t="str">
        <f t="shared" si="12"/>
        <v/>
      </c>
      <c r="AM19" s="3" t="str">
        <f t="shared" si="13"/>
        <v/>
      </c>
      <c r="AN19" s="3" t="str">
        <f t="shared" si="14"/>
        <v/>
      </c>
      <c r="AO19" s="3" t="str">
        <f t="shared" si="15"/>
        <v/>
      </c>
      <c r="AQ19" t="e">
        <f>VLOOKUP($I19,PSMListe,'PSM Liste'!P$4,FALSE)</f>
        <v>#N/A</v>
      </c>
      <c r="AR19" t="e">
        <f>VLOOKUP($I19,PSMListe,'PSM Liste'!Q$4,FALSE)</f>
        <v>#N/A</v>
      </c>
      <c r="AS19" t="e">
        <f>VLOOKUP($I19,PSMListe,'PSM Liste'!R$4,FALSE)</f>
        <v>#N/A</v>
      </c>
      <c r="AT19" t="e">
        <f>VLOOKUP($I19,PSMListe,'PSM Liste'!S$4,FALSE)</f>
        <v>#N/A</v>
      </c>
      <c r="AU19" t="e">
        <f>VLOOKUP($I19,PSMListe,'PSM Liste'!T$4,FALSE)</f>
        <v>#N/A</v>
      </c>
      <c r="AV19" t="e">
        <f>VLOOKUP($I19,PSMListe,'PSM Liste'!U$4,FALSE)</f>
        <v>#N/A</v>
      </c>
      <c r="AW19" t="e">
        <f>VLOOKUP($I19,PSMListe,'PSM Liste'!V$4,FALSE)</f>
        <v>#N/A</v>
      </c>
      <c r="AX19" t="e">
        <f>VLOOKUP($I19,PSMListe,'PSM Liste'!W$4,FALSE)</f>
        <v>#N/A</v>
      </c>
      <c r="AY19" t="e">
        <f>VLOOKUP($I19,PSMListe,'PSM Liste'!X$4,FALSE)</f>
        <v>#N/A</v>
      </c>
      <c r="AZ19" t="e">
        <f>VLOOKUP($I19,PSMListe,'PSM Liste'!Y$4,FALSE)</f>
        <v>#N/A</v>
      </c>
      <c r="BA19" t="e">
        <f t="shared" si="16"/>
        <v>#N/A</v>
      </c>
      <c r="BB19" t="e">
        <f t="shared" si="17"/>
        <v>#N/A</v>
      </c>
      <c r="BC19" t="e">
        <f t="shared" si="18"/>
        <v>#N/A</v>
      </c>
      <c r="BG19" s="78" t="str">
        <f t="shared" si="19"/>
        <v/>
      </c>
      <c r="BH19" s="18" t="str">
        <f t="shared" si="20"/>
        <v/>
      </c>
      <c r="BI19" s="18" t="str">
        <f t="shared" si="23"/>
        <v/>
      </c>
      <c r="BJ19" s="79" t="str">
        <f t="shared" si="21"/>
        <v/>
      </c>
    </row>
    <row r="20" spans="1:62" ht="23.45" customHeight="1" x14ac:dyDescent="0.25">
      <c r="A20" s="179"/>
      <c r="B20" s="167"/>
      <c r="C20" s="152" t="str">
        <f t="shared" ref="C20" si="24">IF(B20="","",B20)</f>
        <v/>
      </c>
      <c r="D20" s="168"/>
      <c r="E20" s="73">
        <f t="shared" ref="E20" si="25">D20</f>
        <v>0</v>
      </c>
      <c r="F20" s="176" t="s">
        <v>42</v>
      </c>
      <c r="G20" s="177"/>
      <c r="H20" s="178"/>
      <c r="I20" s="93"/>
      <c r="J20" s="98" t="str">
        <f t="shared" si="1"/>
        <v/>
      </c>
      <c r="K20" s="12" t="e">
        <f t="shared" si="2"/>
        <v>#N/A</v>
      </c>
      <c r="L20" s="23" t="str">
        <f>IF(I20="","",VLOOKUP(I20,PSMListe,'PSM Liste'!$T$4,FALSE))</f>
        <v/>
      </c>
      <c r="M20" s="24" t="str">
        <f>IF(AG20=0,"",AG20)</f>
        <v/>
      </c>
      <c r="N20" s="24" t="str">
        <f t="shared" si="3"/>
        <v/>
      </c>
      <c r="O20" s="24" t="str">
        <f t="shared" si="3"/>
        <v/>
      </c>
      <c r="P20" s="24" t="str">
        <f t="shared" si="3"/>
        <v/>
      </c>
      <c r="Q20" s="24" t="str">
        <f t="shared" si="3"/>
        <v/>
      </c>
      <c r="R20" s="24" t="str">
        <f t="shared" si="3"/>
        <v/>
      </c>
      <c r="S20" s="24" t="str">
        <f t="shared" si="3"/>
        <v/>
      </c>
      <c r="T20" s="24" t="str">
        <f t="shared" si="3"/>
        <v/>
      </c>
      <c r="U20" s="46" t="str">
        <f t="shared" si="3"/>
        <v/>
      </c>
      <c r="V20" s="54" t="str">
        <f t="shared" si="4"/>
        <v/>
      </c>
      <c r="AE20" t="e">
        <f t="shared" si="5"/>
        <v>#N/A</v>
      </c>
      <c r="AF20" t="e">
        <f t="shared" si="6"/>
        <v>#N/A</v>
      </c>
      <c r="AG20" s="3" t="str">
        <f t="shared" si="7"/>
        <v/>
      </c>
      <c r="AH20" s="3" t="str">
        <f t="shared" si="8"/>
        <v/>
      </c>
      <c r="AI20" s="3" t="str">
        <f t="shared" si="9"/>
        <v/>
      </c>
      <c r="AJ20" s="3" t="str">
        <f t="shared" si="10"/>
        <v/>
      </c>
      <c r="AK20" s="3" t="str">
        <f t="shared" si="11"/>
        <v/>
      </c>
      <c r="AL20" s="3" t="str">
        <f t="shared" si="12"/>
        <v/>
      </c>
      <c r="AM20" s="3" t="str">
        <f t="shared" si="13"/>
        <v/>
      </c>
      <c r="AN20" s="3" t="str">
        <f t="shared" si="14"/>
        <v/>
      </c>
      <c r="AO20" s="3" t="str">
        <f t="shared" si="15"/>
        <v/>
      </c>
      <c r="AQ20" t="e">
        <f>VLOOKUP($I20,PSMListe,'PSM Liste'!P$4,FALSE)</f>
        <v>#N/A</v>
      </c>
      <c r="AR20" t="e">
        <f>VLOOKUP($I20,PSMListe,'PSM Liste'!Q$4,FALSE)</f>
        <v>#N/A</v>
      </c>
      <c r="AS20" t="e">
        <f>VLOOKUP($I20,PSMListe,'PSM Liste'!R$4,FALSE)</f>
        <v>#N/A</v>
      </c>
      <c r="AT20" t="e">
        <f>VLOOKUP($I20,PSMListe,'PSM Liste'!S$4,FALSE)</f>
        <v>#N/A</v>
      </c>
      <c r="AU20" t="e">
        <f>VLOOKUP($I20,PSMListe,'PSM Liste'!T$4,FALSE)</f>
        <v>#N/A</v>
      </c>
      <c r="AV20" t="e">
        <f>VLOOKUP($I20,PSMListe,'PSM Liste'!U$4,FALSE)</f>
        <v>#N/A</v>
      </c>
      <c r="AW20" t="e">
        <f>VLOOKUP($I20,PSMListe,'PSM Liste'!V$4,FALSE)</f>
        <v>#N/A</v>
      </c>
      <c r="AX20" t="e">
        <f>VLOOKUP($I20,PSMListe,'PSM Liste'!W$4,FALSE)</f>
        <v>#N/A</v>
      </c>
      <c r="AY20" t="e">
        <f>VLOOKUP($I20,PSMListe,'PSM Liste'!X$4,FALSE)</f>
        <v>#N/A</v>
      </c>
      <c r="AZ20" t="e">
        <f>VLOOKUP($I20,PSMListe,'PSM Liste'!Y$4,FALSE)</f>
        <v>#N/A</v>
      </c>
      <c r="BA20" t="e">
        <f t="shared" si="16"/>
        <v>#N/A</v>
      </c>
      <c r="BB20" t="e">
        <f t="shared" si="17"/>
        <v>#N/A</v>
      </c>
      <c r="BC20" t="e">
        <f t="shared" si="18"/>
        <v>#N/A</v>
      </c>
      <c r="BG20" s="78" t="str">
        <f t="shared" si="19"/>
        <v/>
      </c>
      <c r="BH20" s="18" t="str">
        <f t="shared" si="20"/>
        <v/>
      </c>
      <c r="BI20" s="18" t="str">
        <f t="shared" si="23"/>
        <v/>
      </c>
      <c r="BJ20" s="79" t="str">
        <f t="shared" si="21"/>
        <v/>
      </c>
    </row>
    <row r="21" spans="1:62" ht="23.45" customHeight="1" x14ac:dyDescent="0.25">
      <c r="A21" s="159"/>
      <c r="B21" s="161"/>
      <c r="C21" s="152" t="str">
        <f t="shared" ref="C21" si="26">IF(B20="","",B20)</f>
        <v/>
      </c>
      <c r="D21" s="163"/>
      <c r="E21" s="72">
        <f t="shared" ref="E21" si="27">D20</f>
        <v>0</v>
      </c>
      <c r="F21" s="169"/>
      <c r="G21" s="170"/>
      <c r="H21" s="171"/>
      <c r="I21" s="95"/>
      <c r="J21" s="94" t="str">
        <f t="shared" si="1"/>
        <v/>
      </c>
      <c r="K21" s="14" t="e">
        <f t="shared" si="2"/>
        <v>#N/A</v>
      </c>
      <c r="L21" s="25" t="str">
        <f>IF(I21="","",VLOOKUP(I21,PSMListe,'PSM Liste'!$T$4,FALSE))</f>
        <v/>
      </c>
      <c r="M21" s="26" t="str">
        <f t="shared" si="22"/>
        <v/>
      </c>
      <c r="N21" s="26" t="str">
        <f t="shared" si="3"/>
        <v/>
      </c>
      <c r="O21" s="26" t="str">
        <f t="shared" si="3"/>
        <v/>
      </c>
      <c r="P21" s="26" t="str">
        <f t="shared" si="3"/>
        <v/>
      </c>
      <c r="Q21" s="26" t="str">
        <f t="shared" si="3"/>
        <v/>
      </c>
      <c r="R21" s="26" t="str">
        <f t="shared" si="3"/>
        <v/>
      </c>
      <c r="S21" s="26" t="str">
        <f t="shared" si="3"/>
        <v/>
      </c>
      <c r="T21" s="26" t="str">
        <f t="shared" si="3"/>
        <v/>
      </c>
      <c r="U21" s="47" t="str">
        <f t="shared" si="3"/>
        <v/>
      </c>
      <c r="V21" s="55" t="str">
        <f t="shared" si="4"/>
        <v/>
      </c>
      <c r="AE21" t="e">
        <f t="shared" si="5"/>
        <v>#N/A</v>
      </c>
      <c r="AF21" t="e">
        <f t="shared" si="6"/>
        <v>#N/A</v>
      </c>
      <c r="AG21" s="3" t="str">
        <f t="shared" si="7"/>
        <v/>
      </c>
      <c r="AH21" s="3" t="str">
        <f t="shared" si="8"/>
        <v/>
      </c>
      <c r="AI21" s="3" t="str">
        <f t="shared" si="9"/>
        <v/>
      </c>
      <c r="AJ21" s="3" t="str">
        <f t="shared" si="10"/>
        <v/>
      </c>
      <c r="AK21" s="3" t="str">
        <f t="shared" si="11"/>
        <v/>
      </c>
      <c r="AL21" s="3" t="str">
        <f t="shared" si="12"/>
        <v/>
      </c>
      <c r="AM21" s="3" t="str">
        <f t="shared" si="13"/>
        <v/>
      </c>
      <c r="AN21" s="3" t="str">
        <f t="shared" si="14"/>
        <v/>
      </c>
      <c r="AO21" s="3" t="str">
        <f t="shared" si="15"/>
        <v/>
      </c>
      <c r="AQ21" t="e">
        <f>VLOOKUP($I21,PSMListe,'PSM Liste'!P$4,FALSE)</f>
        <v>#N/A</v>
      </c>
      <c r="AR21" t="e">
        <f>VLOOKUP($I21,PSMListe,'PSM Liste'!Q$4,FALSE)</f>
        <v>#N/A</v>
      </c>
      <c r="AS21" t="e">
        <f>VLOOKUP($I21,PSMListe,'PSM Liste'!R$4,FALSE)</f>
        <v>#N/A</v>
      </c>
      <c r="AT21" t="e">
        <f>VLOOKUP($I21,PSMListe,'PSM Liste'!S$4,FALSE)</f>
        <v>#N/A</v>
      </c>
      <c r="AU21" t="e">
        <f>VLOOKUP($I21,PSMListe,'PSM Liste'!T$4,FALSE)</f>
        <v>#N/A</v>
      </c>
      <c r="AV21" t="e">
        <f>VLOOKUP($I21,PSMListe,'PSM Liste'!U$4,FALSE)</f>
        <v>#N/A</v>
      </c>
      <c r="AW21" t="e">
        <f>VLOOKUP($I21,PSMListe,'PSM Liste'!V$4,FALSE)</f>
        <v>#N/A</v>
      </c>
      <c r="AX21" t="e">
        <f>VLOOKUP($I21,PSMListe,'PSM Liste'!W$4,FALSE)</f>
        <v>#N/A</v>
      </c>
      <c r="AY21" t="e">
        <f>VLOOKUP($I21,PSMListe,'PSM Liste'!X$4,FALSE)</f>
        <v>#N/A</v>
      </c>
      <c r="AZ21" t="e">
        <f>VLOOKUP($I21,PSMListe,'PSM Liste'!Y$4,FALSE)</f>
        <v>#N/A</v>
      </c>
      <c r="BA21" t="e">
        <f t="shared" si="16"/>
        <v>#N/A</v>
      </c>
      <c r="BB21" t="e">
        <f t="shared" si="17"/>
        <v>#N/A</v>
      </c>
      <c r="BC21" t="e">
        <f t="shared" si="18"/>
        <v>#N/A</v>
      </c>
      <c r="BG21" s="78" t="str">
        <f t="shared" si="19"/>
        <v/>
      </c>
      <c r="BH21" s="18" t="str">
        <f t="shared" si="20"/>
        <v/>
      </c>
      <c r="BI21" s="18" t="str">
        <f t="shared" si="23"/>
        <v/>
      </c>
      <c r="BJ21" s="79" t="str">
        <f t="shared" si="21"/>
        <v/>
      </c>
    </row>
    <row r="22" spans="1:62" ht="23.45" customHeight="1" x14ac:dyDescent="0.25">
      <c r="A22" s="159"/>
      <c r="B22" s="161"/>
      <c r="C22" s="152" t="str">
        <f t="shared" ref="C22" si="28">IF(B20="","",B20)</f>
        <v/>
      </c>
      <c r="D22" s="163"/>
      <c r="E22" s="72">
        <f t="shared" ref="E22" si="29">D20</f>
        <v>0</v>
      </c>
      <c r="F22" s="169" t="s">
        <v>34</v>
      </c>
      <c r="G22" s="170"/>
      <c r="H22" s="171"/>
      <c r="I22" s="95"/>
      <c r="J22" s="94" t="str">
        <f t="shared" si="1"/>
        <v/>
      </c>
      <c r="K22" s="14" t="e">
        <f t="shared" si="2"/>
        <v>#N/A</v>
      </c>
      <c r="L22" s="25" t="str">
        <f>IF(I22="","",VLOOKUP(I22,PSMListe,'PSM Liste'!$T$4,FALSE))</f>
        <v/>
      </c>
      <c r="M22" s="26" t="str">
        <f t="shared" si="22"/>
        <v/>
      </c>
      <c r="N22" s="26" t="str">
        <f t="shared" si="3"/>
        <v/>
      </c>
      <c r="O22" s="26" t="str">
        <f t="shared" si="3"/>
        <v/>
      </c>
      <c r="P22" s="26" t="str">
        <f t="shared" si="3"/>
        <v/>
      </c>
      <c r="Q22" s="26" t="str">
        <f t="shared" si="3"/>
        <v/>
      </c>
      <c r="R22" s="26" t="str">
        <f t="shared" si="3"/>
        <v/>
      </c>
      <c r="S22" s="26" t="str">
        <f t="shared" si="3"/>
        <v/>
      </c>
      <c r="T22" s="26" t="str">
        <f t="shared" si="3"/>
        <v/>
      </c>
      <c r="U22" s="47" t="str">
        <f t="shared" si="3"/>
        <v/>
      </c>
      <c r="V22" s="55" t="str">
        <f t="shared" si="4"/>
        <v/>
      </c>
      <c r="AE22" t="e">
        <f t="shared" si="5"/>
        <v>#N/A</v>
      </c>
      <c r="AF22" t="e">
        <f t="shared" si="6"/>
        <v>#N/A</v>
      </c>
      <c r="AG22" s="3" t="str">
        <f t="shared" si="7"/>
        <v/>
      </c>
      <c r="AH22" s="3" t="str">
        <f t="shared" si="8"/>
        <v/>
      </c>
      <c r="AI22" s="3" t="str">
        <f t="shared" si="9"/>
        <v/>
      </c>
      <c r="AJ22" s="3" t="str">
        <f t="shared" si="10"/>
        <v/>
      </c>
      <c r="AK22" s="3" t="str">
        <f t="shared" si="11"/>
        <v/>
      </c>
      <c r="AL22" s="3" t="str">
        <f t="shared" si="12"/>
        <v/>
      </c>
      <c r="AM22" s="3" t="str">
        <f t="shared" si="13"/>
        <v/>
      </c>
      <c r="AN22" s="3" t="str">
        <f t="shared" si="14"/>
        <v/>
      </c>
      <c r="AO22" s="3" t="str">
        <f t="shared" si="15"/>
        <v/>
      </c>
      <c r="AQ22" t="e">
        <f>VLOOKUP($I22,PSMListe,'PSM Liste'!P$4,FALSE)</f>
        <v>#N/A</v>
      </c>
      <c r="AR22" t="e">
        <f>VLOOKUP($I22,PSMListe,'PSM Liste'!Q$4,FALSE)</f>
        <v>#N/A</v>
      </c>
      <c r="AS22" t="e">
        <f>VLOOKUP($I22,PSMListe,'PSM Liste'!R$4,FALSE)</f>
        <v>#N/A</v>
      </c>
      <c r="AT22" t="e">
        <f>VLOOKUP($I22,PSMListe,'PSM Liste'!S$4,FALSE)</f>
        <v>#N/A</v>
      </c>
      <c r="AU22" t="e">
        <f>VLOOKUP($I22,PSMListe,'PSM Liste'!T$4,FALSE)</f>
        <v>#N/A</v>
      </c>
      <c r="AV22" t="e">
        <f>VLOOKUP($I22,PSMListe,'PSM Liste'!U$4,FALSE)</f>
        <v>#N/A</v>
      </c>
      <c r="AW22" t="e">
        <f>VLOOKUP($I22,PSMListe,'PSM Liste'!V$4,FALSE)</f>
        <v>#N/A</v>
      </c>
      <c r="AX22" t="e">
        <f>VLOOKUP($I22,PSMListe,'PSM Liste'!W$4,FALSE)</f>
        <v>#N/A</v>
      </c>
      <c r="AY22" t="e">
        <f>VLOOKUP($I22,PSMListe,'PSM Liste'!X$4,FALSE)</f>
        <v>#N/A</v>
      </c>
      <c r="AZ22" t="e">
        <f>VLOOKUP($I22,PSMListe,'PSM Liste'!Y$4,FALSE)</f>
        <v>#N/A</v>
      </c>
      <c r="BA22" t="e">
        <f t="shared" si="16"/>
        <v>#N/A</v>
      </c>
      <c r="BB22" t="e">
        <f t="shared" si="17"/>
        <v>#N/A</v>
      </c>
      <c r="BC22" t="e">
        <f t="shared" si="18"/>
        <v>#N/A</v>
      </c>
      <c r="BG22" s="78" t="str">
        <f t="shared" si="19"/>
        <v/>
      </c>
      <c r="BH22" s="18" t="str">
        <f t="shared" si="20"/>
        <v/>
      </c>
      <c r="BI22" s="18" t="str">
        <f t="shared" si="23"/>
        <v/>
      </c>
      <c r="BJ22" s="79" t="str">
        <f t="shared" si="21"/>
        <v/>
      </c>
    </row>
    <row r="23" spans="1:62" ht="23.45" customHeight="1" thickBot="1" x14ac:dyDescent="0.3">
      <c r="A23" s="160"/>
      <c r="B23" s="162"/>
      <c r="C23" s="152" t="str">
        <f t="shared" ref="C23" si="30">IF(B20="","",B20)</f>
        <v/>
      </c>
      <c r="D23" s="164"/>
      <c r="E23" s="7">
        <f t="shared" ref="E23" si="31">D20</f>
        <v>0</v>
      </c>
      <c r="F23" s="7" t="s">
        <v>41</v>
      </c>
      <c r="G23" s="7">
        <v>13</v>
      </c>
      <c r="H23" s="57">
        <v>15</v>
      </c>
      <c r="I23" s="96"/>
      <c r="J23" s="97" t="str">
        <f t="shared" si="1"/>
        <v/>
      </c>
      <c r="K23" s="16" t="e">
        <f t="shared" si="2"/>
        <v>#N/A</v>
      </c>
      <c r="L23" s="27" t="str">
        <f>IF(I23="","",VLOOKUP(I23,PSMListe,'PSM Liste'!$T$4,FALSE))</f>
        <v/>
      </c>
      <c r="M23" s="28" t="str">
        <f t="shared" si="22"/>
        <v/>
      </c>
      <c r="N23" s="28" t="str">
        <f t="shared" si="3"/>
        <v/>
      </c>
      <c r="O23" s="28" t="str">
        <f t="shared" si="3"/>
        <v/>
      </c>
      <c r="P23" s="28" t="str">
        <f t="shared" si="3"/>
        <v/>
      </c>
      <c r="Q23" s="28" t="str">
        <f t="shared" si="3"/>
        <v/>
      </c>
      <c r="R23" s="28" t="str">
        <f t="shared" si="3"/>
        <v/>
      </c>
      <c r="S23" s="28" t="str">
        <f t="shared" si="3"/>
        <v/>
      </c>
      <c r="T23" s="28" t="str">
        <f t="shared" si="3"/>
        <v/>
      </c>
      <c r="U23" s="48" t="str">
        <f t="shared" si="3"/>
        <v/>
      </c>
      <c r="V23" s="56" t="str">
        <f t="shared" si="4"/>
        <v/>
      </c>
      <c r="AE23" t="e">
        <f t="shared" si="5"/>
        <v>#N/A</v>
      </c>
      <c r="AF23" t="e">
        <f t="shared" si="6"/>
        <v>#N/A</v>
      </c>
      <c r="AG23" s="3" t="str">
        <f t="shared" si="7"/>
        <v/>
      </c>
      <c r="AH23" s="3" t="str">
        <f t="shared" si="8"/>
        <v/>
      </c>
      <c r="AI23" s="3" t="str">
        <f t="shared" si="9"/>
        <v/>
      </c>
      <c r="AJ23" s="3" t="str">
        <f t="shared" si="10"/>
        <v/>
      </c>
      <c r="AK23" s="3" t="str">
        <f t="shared" si="11"/>
        <v/>
      </c>
      <c r="AL23" s="3" t="str">
        <f t="shared" si="12"/>
        <v/>
      </c>
      <c r="AM23" s="3" t="str">
        <f t="shared" si="13"/>
        <v/>
      </c>
      <c r="AN23" s="3" t="str">
        <f t="shared" si="14"/>
        <v/>
      </c>
      <c r="AO23" s="3" t="str">
        <f t="shared" si="15"/>
        <v/>
      </c>
      <c r="AQ23" t="e">
        <f>VLOOKUP($I23,PSMListe,'PSM Liste'!P$4,FALSE)</f>
        <v>#N/A</v>
      </c>
      <c r="AR23" t="e">
        <f>VLOOKUP($I23,PSMListe,'PSM Liste'!Q$4,FALSE)</f>
        <v>#N/A</v>
      </c>
      <c r="AS23" t="e">
        <f>VLOOKUP($I23,PSMListe,'PSM Liste'!R$4,FALSE)</f>
        <v>#N/A</v>
      </c>
      <c r="AT23" t="e">
        <f>VLOOKUP($I23,PSMListe,'PSM Liste'!S$4,FALSE)</f>
        <v>#N/A</v>
      </c>
      <c r="AU23" t="e">
        <f>VLOOKUP($I23,PSMListe,'PSM Liste'!T$4,FALSE)</f>
        <v>#N/A</v>
      </c>
      <c r="AV23" t="e">
        <f>VLOOKUP($I23,PSMListe,'PSM Liste'!U$4,FALSE)</f>
        <v>#N/A</v>
      </c>
      <c r="AW23" t="e">
        <f>VLOOKUP($I23,PSMListe,'PSM Liste'!V$4,FALSE)</f>
        <v>#N/A</v>
      </c>
      <c r="AX23" t="e">
        <f>VLOOKUP($I23,PSMListe,'PSM Liste'!W$4,FALSE)</f>
        <v>#N/A</v>
      </c>
      <c r="AY23" t="e">
        <f>VLOOKUP($I23,PSMListe,'PSM Liste'!X$4,FALSE)</f>
        <v>#N/A</v>
      </c>
      <c r="AZ23" t="e">
        <f>VLOOKUP($I23,PSMListe,'PSM Liste'!Y$4,FALSE)</f>
        <v>#N/A</v>
      </c>
      <c r="BA23" t="e">
        <f t="shared" si="16"/>
        <v>#N/A</v>
      </c>
      <c r="BB23" t="e">
        <f t="shared" si="17"/>
        <v>#N/A</v>
      </c>
      <c r="BC23" t="e">
        <f t="shared" si="18"/>
        <v>#N/A</v>
      </c>
      <c r="BG23" s="78" t="str">
        <f t="shared" si="19"/>
        <v/>
      </c>
      <c r="BH23" s="18" t="str">
        <f t="shared" si="20"/>
        <v/>
      </c>
      <c r="BI23" s="18" t="str">
        <f t="shared" si="23"/>
        <v/>
      </c>
      <c r="BJ23" s="79" t="str">
        <f t="shared" si="21"/>
        <v/>
      </c>
    </row>
    <row r="24" spans="1:62" ht="23.45" customHeight="1" x14ac:dyDescent="0.25">
      <c r="A24" s="166"/>
      <c r="B24" s="167"/>
      <c r="C24" s="152" t="str">
        <f t="shared" ref="C24" si="32">IF(B24="","",B24)</f>
        <v/>
      </c>
      <c r="D24" s="168"/>
      <c r="E24" s="73">
        <f t="shared" ref="E24" si="33">D24</f>
        <v>0</v>
      </c>
      <c r="F24" s="176" t="s">
        <v>43</v>
      </c>
      <c r="G24" s="177"/>
      <c r="H24" s="178"/>
      <c r="I24" s="93"/>
      <c r="J24" s="98" t="str">
        <f t="shared" si="1"/>
        <v/>
      </c>
      <c r="K24" s="12" t="e">
        <f t="shared" si="2"/>
        <v>#N/A</v>
      </c>
      <c r="L24" s="23" t="str">
        <f>IF(I24="","",VLOOKUP(I24,PSMListe,'PSM Liste'!$T$4,FALSE))</f>
        <v/>
      </c>
      <c r="M24" s="24" t="str">
        <f t="shared" si="22"/>
        <v/>
      </c>
      <c r="N24" s="24" t="str">
        <f t="shared" si="3"/>
        <v/>
      </c>
      <c r="O24" s="24" t="str">
        <f t="shared" si="3"/>
        <v/>
      </c>
      <c r="P24" s="24" t="str">
        <f t="shared" si="3"/>
        <v/>
      </c>
      <c r="Q24" s="24" t="str">
        <f t="shared" si="3"/>
        <v/>
      </c>
      <c r="R24" s="24" t="str">
        <f t="shared" si="3"/>
        <v/>
      </c>
      <c r="S24" s="24" t="str">
        <f t="shared" si="3"/>
        <v/>
      </c>
      <c r="T24" s="24" t="str">
        <f t="shared" si="3"/>
        <v/>
      </c>
      <c r="U24" s="46" t="str">
        <f t="shared" si="3"/>
        <v/>
      </c>
      <c r="V24" s="54" t="str">
        <f t="shared" si="4"/>
        <v/>
      </c>
      <c r="AE24" t="e">
        <f t="shared" si="5"/>
        <v>#N/A</v>
      </c>
      <c r="AF24" t="e">
        <f t="shared" si="6"/>
        <v>#N/A</v>
      </c>
      <c r="AG24" s="3" t="str">
        <f t="shared" si="7"/>
        <v/>
      </c>
      <c r="AH24" s="3" t="str">
        <f t="shared" si="8"/>
        <v/>
      </c>
      <c r="AI24" s="3" t="str">
        <f t="shared" si="9"/>
        <v/>
      </c>
      <c r="AJ24" s="3" t="str">
        <f t="shared" si="10"/>
        <v/>
      </c>
      <c r="AK24" s="3" t="str">
        <f t="shared" si="11"/>
        <v/>
      </c>
      <c r="AL24" s="3" t="str">
        <f t="shared" si="12"/>
        <v/>
      </c>
      <c r="AM24" s="3" t="str">
        <f t="shared" si="13"/>
        <v/>
      </c>
      <c r="AN24" s="3" t="str">
        <f t="shared" si="14"/>
        <v/>
      </c>
      <c r="AO24" s="3" t="str">
        <f t="shared" si="15"/>
        <v/>
      </c>
      <c r="AQ24" t="e">
        <f>VLOOKUP($I24,PSMListe,'PSM Liste'!P$4,FALSE)</f>
        <v>#N/A</v>
      </c>
      <c r="AR24" t="e">
        <f>VLOOKUP($I24,PSMListe,'PSM Liste'!Q$4,FALSE)</f>
        <v>#N/A</v>
      </c>
      <c r="AS24" t="e">
        <f>VLOOKUP($I24,PSMListe,'PSM Liste'!R$4,FALSE)</f>
        <v>#N/A</v>
      </c>
      <c r="AT24" t="e">
        <f>VLOOKUP($I24,PSMListe,'PSM Liste'!S$4,FALSE)</f>
        <v>#N/A</v>
      </c>
      <c r="AU24" t="e">
        <f>VLOOKUP($I24,PSMListe,'PSM Liste'!T$4,FALSE)</f>
        <v>#N/A</v>
      </c>
      <c r="AV24" t="e">
        <f>VLOOKUP($I24,PSMListe,'PSM Liste'!U$4,FALSE)</f>
        <v>#N/A</v>
      </c>
      <c r="AW24" t="e">
        <f>VLOOKUP($I24,PSMListe,'PSM Liste'!V$4,FALSE)</f>
        <v>#N/A</v>
      </c>
      <c r="AX24" t="e">
        <f>VLOOKUP($I24,PSMListe,'PSM Liste'!W$4,FALSE)</f>
        <v>#N/A</v>
      </c>
      <c r="AY24" t="e">
        <f>VLOOKUP($I24,PSMListe,'PSM Liste'!X$4,FALSE)</f>
        <v>#N/A</v>
      </c>
      <c r="AZ24" t="e">
        <f>VLOOKUP($I24,PSMListe,'PSM Liste'!Y$4,FALSE)</f>
        <v>#N/A</v>
      </c>
      <c r="BA24" t="e">
        <f t="shared" si="16"/>
        <v>#N/A</v>
      </c>
      <c r="BB24" t="e">
        <f t="shared" si="17"/>
        <v>#N/A</v>
      </c>
      <c r="BC24" t="e">
        <f t="shared" si="18"/>
        <v>#N/A</v>
      </c>
      <c r="BG24" s="78" t="str">
        <f t="shared" si="19"/>
        <v/>
      </c>
      <c r="BH24" s="18" t="str">
        <f t="shared" si="20"/>
        <v/>
      </c>
      <c r="BI24" s="18" t="str">
        <f t="shared" si="23"/>
        <v/>
      </c>
      <c r="BJ24" s="79" t="str">
        <f t="shared" si="21"/>
        <v/>
      </c>
    </row>
    <row r="25" spans="1:62" ht="23.45" customHeight="1" x14ac:dyDescent="0.25">
      <c r="A25" s="159"/>
      <c r="B25" s="161"/>
      <c r="C25" s="152" t="str">
        <f t="shared" ref="C25" si="34">IF(B24="","",B24)</f>
        <v/>
      </c>
      <c r="D25" s="163"/>
      <c r="E25" s="72">
        <f t="shared" ref="E25" si="35">D24</f>
        <v>0</v>
      </c>
      <c r="F25" s="169"/>
      <c r="G25" s="170"/>
      <c r="H25" s="171"/>
      <c r="I25" s="95"/>
      <c r="J25" s="94" t="str">
        <f t="shared" si="1"/>
        <v/>
      </c>
      <c r="K25" s="14" t="e">
        <f t="shared" si="2"/>
        <v>#N/A</v>
      </c>
      <c r="L25" s="25" t="str">
        <f>IF(I25="","",VLOOKUP(I25,PSMListe,'PSM Liste'!$T$4,FALSE))</f>
        <v/>
      </c>
      <c r="M25" s="26" t="str">
        <f t="shared" si="22"/>
        <v/>
      </c>
      <c r="N25" s="26" t="str">
        <f t="shared" si="3"/>
        <v/>
      </c>
      <c r="O25" s="26" t="str">
        <f t="shared" si="3"/>
        <v/>
      </c>
      <c r="P25" s="26" t="str">
        <f t="shared" si="3"/>
        <v/>
      </c>
      <c r="Q25" s="26" t="str">
        <f t="shared" si="3"/>
        <v/>
      </c>
      <c r="R25" s="26" t="str">
        <f t="shared" si="3"/>
        <v/>
      </c>
      <c r="S25" s="26" t="str">
        <f t="shared" si="3"/>
        <v/>
      </c>
      <c r="T25" s="26" t="str">
        <f t="shared" si="3"/>
        <v/>
      </c>
      <c r="U25" s="47" t="str">
        <f t="shared" si="3"/>
        <v/>
      </c>
      <c r="V25" s="55" t="str">
        <f t="shared" si="4"/>
        <v/>
      </c>
      <c r="AE25" t="e">
        <f t="shared" si="5"/>
        <v>#N/A</v>
      </c>
      <c r="AF25" t="e">
        <f t="shared" si="6"/>
        <v>#N/A</v>
      </c>
      <c r="AG25" s="3" t="str">
        <f t="shared" si="7"/>
        <v/>
      </c>
      <c r="AH25" s="3" t="str">
        <f t="shared" si="8"/>
        <v/>
      </c>
      <c r="AI25" s="3" t="str">
        <f t="shared" si="9"/>
        <v/>
      </c>
      <c r="AJ25" s="3" t="str">
        <f t="shared" si="10"/>
        <v/>
      </c>
      <c r="AK25" s="3" t="str">
        <f t="shared" si="11"/>
        <v/>
      </c>
      <c r="AL25" s="3" t="str">
        <f t="shared" si="12"/>
        <v/>
      </c>
      <c r="AM25" s="3" t="str">
        <f t="shared" si="13"/>
        <v/>
      </c>
      <c r="AN25" s="3" t="str">
        <f t="shared" si="14"/>
        <v/>
      </c>
      <c r="AO25" s="3" t="str">
        <f t="shared" si="15"/>
        <v/>
      </c>
      <c r="AQ25" t="e">
        <f>VLOOKUP($I25,PSMListe,'PSM Liste'!P$4,FALSE)</f>
        <v>#N/A</v>
      </c>
      <c r="AR25" t="e">
        <f>VLOOKUP($I25,PSMListe,'PSM Liste'!Q$4,FALSE)</f>
        <v>#N/A</v>
      </c>
      <c r="AS25" t="e">
        <f>VLOOKUP($I25,PSMListe,'PSM Liste'!R$4,FALSE)</f>
        <v>#N/A</v>
      </c>
      <c r="AT25" t="e">
        <f>VLOOKUP($I25,PSMListe,'PSM Liste'!S$4,FALSE)</f>
        <v>#N/A</v>
      </c>
      <c r="AU25" t="e">
        <f>VLOOKUP($I25,PSMListe,'PSM Liste'!T$4,FALSE)</f>
        <v>#N/A</v>
      </c>
      <c r="AV25" t="e">
        <f>VLOOKUP($I25,PSMListe,'PSM Liste'!U$4,FALSE)</f>
        <v>#N/A</v>
      </c>
      <c r="AW25" t="e">
        <f>VLOOKUP($I25,PSMListe,'PSM Liste'!V$4,FALSE)</f>
        <v>#N/A</v>
      </c>
      <c r="AX25" t="e">
        <f>VLOOKUP($I25,PSMListe,'PSM Liste'!W$4,FALSE)</f>
        <v>#N/A</v>
      </c>
      <c r="AY25" t="e">
        <f>VLOOKUP($I25,PSMListe,'PSM Liste'!X$4,FALSE)</f>
        <v>#N/A</v>
      </c>
      <c r="AZ25" t="e">
        <f>VLOOKUP($I25,PSMListe,'PSM Liste'!Y$4,FALSE)</f>
        <v>#N/A</v>
      </c>
      <c r="BA25" t="e">
        <f t="shared" si="16"/>
        <v>#N/A</v>
      </c>
      <c r="BB25" t="e">
        <f t="shared" si="17"/>
        <v>#N/A</v>
      </c>
      <c r="BC25" t="e">
        <f t="shared" si="18"/>
        <v>#N/A</v>
      </c>
      <c r="BG25" s="78" t="str">
        <f t="shared" si="19"/>
        <v/>
      </c>
      <c r="BH25" s="18" t="str">
        <f t="shared" si="20"/>
        <v/>
      </c>
      <c r="BI25" s="18" t="str">
        <f t="shared" si="23"/>
        <v/>
      </c>
      <c r="BJ25" s="79" t="str">
        <f t="shared" si="21"/>
        <v/>
      </c>
    </row>
    <row r="26" spans="1:62" ht="23.45" customHeight="1" x14ac:dyDescent="0.25">
      <c r="A26" s="159"/>
      <c r="B26" s="161"/>
      <c r="C26" s="152" t="str">
        <f t="shared" ref="C26" si="36">IF(B24="","",B24)</f>
        <v/>
      </c>
      <c r="D26" s="163"/>
      <c r="E26" s="72">
        <f t="shared" ref="E26" si="37">D24</f>
        <v>0</v>
      </c>
      <c r="F26" s="169" t="s">
        <v>72</v>
      </c>
      <c r="G26" s="170"/>
      <c r="H26" s="171"/>
      <c r="I26" s="95"/>
      <c r="J26" s="94" t="str">
        <f t="shared" si="1"/>
        <v/>
      </c>
      <c r="K26" s="14" t="e">
        <f t="shared" si="2"/>
        <v>#N/A</v>
      </c>
      <c r="L26" s="25" t="str">
        <f>IF(I26="","",VLOOKUP(I26,PSMListe,'PSM Liste'!$T$4,FALSE))</f>
        <v/>
      </c>
      <c r="M26" s="26" t="str">
        <f t="shared" si="22"/>
        <v/>
      </c>
      <c r="N26" s="26" t="str">
        <f t="shared" si="3"/>
        <v/>
      </c>
      <c r="O26" s="26" t="str">
        <f t="shared" si="3"/>
        <v/>
      </c>
      <c r="P26" s="26" t="str">
        <f t="shared" si="3"/>
        <v/>
      </c>
      <c r="Q26" s="26" t="str">
        <f t="shared" si="3"/>
        <v/>
      </c>
      <c r="R26" s="26" t="str">
        <f t="shared" si="3"/>
        <v/>
      </c>
      <c r="S26" s="26" t="str">
        <f t="shared" si="3"/>
        <v/>
      </c>
      <c r="T26" s="26" t="str">
        <f t="shared" si="3"/>
        <v/>
      </c>
      <c r="U26" s="47" t="str">
        <f t="shared" si="3"/>
        <v/>
      </c>
      <c r="V26" s="55" t="str">
        <f t="shared" si="4"/>
        <v/>
      </c>
      <c r="AE26" t="e">
        <f t="shared" si="5"/>
        <v>#N/A</v>
      </c>
      <c r="AF26" t="e">
        <f t="shared" si="6"/>
        <v>#N/A</v>
      </c>
      <c r="AG26" s="3" t="str">
        <f t="shared" si="7"/>
        <v/>
      </c>
      <c r="AH26" s="3" t="str">
        <f t="shared" si="8"/>
        <v/>
      </c>
      <c r="AI26" s="3" t="str">
        <f t="shared" si="9"/>
        <v/>
      </c>
      <c r="AJ26" s="3" t="str">
        <f t="shared" si="10"/>
        <v/>
      </c>
      <c r="AK26" s="3" t="str">
        <f t="shared" si="11"/>
        <v/>
      </c>
      <c r="AL26" s="3" t="str">
        <f t="shared" si="12"/>
        <v/>
      </c>
      <c r="AM26" s="3" t="str">
        <f t="shared" si="13"/>
        <v/>
      </c>
      <c r="AN26" s="3" t="str">
        <f t="shared" si="14"/>
        <v/>
      </c>
      <c r="AO26" s="3" t="str">
        <f t="shared" si="15"/>
        <v/>
      </c>
      <c r="AQ26" t="e">
        <f>VLOOKUP($I26,PSMListe,'PSM Liste'!P$4,FALSE)</f>
        <v>#N/A</v>
      </c>
      <c r="AR26" t="e">
        <f>VLOOKUP($I26,PSMListe,'PSM Liste'!Q$4,FALSE)</f>
        <v>#N/A</v>
      </c>
      <c r="AS26" t="e">
        <f>VLOOKUP($I26,PSMListe,'PSM Liste'!R$4,FALSE)</f>
        <v>#N/A</v>
      </c>
      <c r="AT26" t="e">
        <f>VLOOKUP($I26,PSMListe,'PSM Liste'!S$4,FALSE)</f>
        <v>#N/A</v>
      </c>
      <c r="AU26" t="e">
        <f>VLOOKUP($I26,PSMListe,'PSM Liste'!T$4,FALSE)</f>
        <v>#N/A</v>
      </c>
      <c r="AV26" t="e">
        <f>VLOOKUP($I26,PSMListe,'PSM Liste'!U$4,FALSE)</f>
        <v>#N/A</v>
      </c>
      <c r="AW26" t="e">
        <f>VLOOKUP($I26,PSMListe,'PSM Liste'!V$4,FALSE)</f>
        <v>#N/A</v>
      </c>
      <c r="AX26" t="e">
        <f>VLOOKUP($I26,PSMListe,'PSM Liste'!W$4,FALSE)</f>
        <v>#N/A</v>
      </c>
      <c r="AY26" t="e">
        <f>VLOOKUP($I26,PSMListe,'PSM Liste'!X$4,FALSE)</f>
        <v>#N/A</v>
      </c>
      <c r="AZ26" t="e">
        <f>VLOOKUP($I26,PSMListe,'PSM Liste'!Y$4,FALSE)</f>
        <v>#N/A</v>
      </c>
      <c r="BA26" t="e">
        <f t="shared" si="16"/>
        <v>#N/A</v>
      </c>
      <c r="BB26" t="e">
        <f t="shared" si="17"/>
        <v>#N/A</v>
      </c>
      <c r="BC26" t="e">
        <f t="shared" si="18"/>
        <v>#N/A</v>
      </c>
      <c r="BG26" s="78" t="str">
        <f t="shared" si="19"/>
        <v/>
      </c>
      <c r="BH26" s="18" t="str">
        <f t="shared" si="20"/>
        <v/>
      </c>
      <c r="BI26" s="18" t="str">
        <f t="shared" si="23"/>
        <v/>
      </c>
      <c r="BJ26" s="79" t="str">
        <f t="shared" si="21"/>
        <v/>
      </c>
    </row>
    <row r="27" spans="1:62" ht="23.45" customHeight="1" thickBot="1" x14ac:dyDescent="0.3">
      <c r="A27" s="160"/>
      <c r="B27" s="162"/>
      <c r="C27" s="152" t="str">
        <f t="shared" ref="C27" si="38">IF(B24="","",B24)</f>
        <v/>
      </c>
      <c r="D27" s="164"/>
      <c r="E27" s="7">
        <f t="shared" ref="E27" si="39">D24</f>
        <v>0</v>
      </c>
      <c r="F27" s="7" t="s">
        <v>41</v>
      </c>
      <c r="G27" s="7">
        <v>53</v>
      </c>
      <c r="H27" s="57">
        <v>55</v>
      </c>
      <c r="I27" s="96"/>
      <c r="J27" s="94" t="str">
        <f t="shared" si="1"/>
        <v/>
      </c>
      <c r="K27" s="14" t="e">
        <f t="shared" si="2"/>
        <v>#N/A</v>
      </c>
      <c r="L27" s="25" t="str">
        <f>IF(I27="","",VLOOKUP(I27,PSMListe,'PSM Liste'!$T$4,FALSE))</f>
        <v/>
      </c>
      <c r="M27" s="28" t="str">
        <f t="shared" si="22"/>
        <v/>
      </c>
      <c r="N27" s="28" t="str">
        <f t="shared" si="3"/>
        <v/>
      </c>
      <c r="O27" s="28" t="str">
        <f t="shared" si="3"/>
        <v/>
      </c>
      <c r="P27" s="28" t="str">
        <f t="shared" si="3"/>
        <v/>
      </c>
      <c r="Q27" s="28" t="str">
        <f t="shared" si="3"/>
        <v/>
      </c>
      <c r="R27" s="28" t="str">
        <f t="shared" si="3"/>
        <v/>
      </c>
      <c r="S27" s="28" t="str">
        <f t="shared" si="3"/>
        <v/>
      </c>
      <c r="T27" s="28" t="str">
        <f t="shared" si="3"/>
        <v/>
      </c>
      <c r="U27" s="48" t="str">
        <f t="shared" si="3"/>
        <v/>
      </c>
      <c r="V27" s="56" t="str">
        <f t="shared" si="4"/>
        <v/>
      </c>
      <c r="AE27" t="e">
        <f t="shared" si="5"/>
        <v>#N/A</v>
      </c>
      <c r="AF27" t="e">
        <f t="shared" si="6"/>
        <v>#N/A</v>
      </c>
      <c r="AG27" s="3" t="str">
        <f t="shared" si="7"/>
        <v/>
      </c>
      <c r="AH27" s="3" t="str">
        <f t="shared" si="8"/>
        <v/>
      </c>
      <c r="AI27" s="3" t="str">
        <f t="shared" si="9"/>
        <v/>
      </c>
      <c r="AJ27" s="3" t="str">
        <f t="shared" si="10"/>
        <v/>
      </c>
      <c r="AK27" s="3" t="str">
        <f t="shared" si="11"/>
        <v/>
      </c>
      <c r="AL27" s="3" t="str">
        <f t="shared" si="12"/>
        <v/>
      </c>
      <c r="AM27" s="3" t="str">
        <f t="shared" si="13"/>
        <v/>
      </c>
      <c r="AN27" s="3" t="str">
        <f t="shared" si="14"/>
        <v/>
      </c>
      <c r="AO27" s="3" t="str">
        <f t="shared" si="15"/>
        <v/>
      </c>
      <c r="AQ27" t="e">
        <f>VLOOKUP($I27,PSMListe,'PSM Liste'!P$4,FALSE)</f>
        <v>#N/A</v>
      </c>
      <c r="AR27" t="e">
        <f>VLOOKUP($I27,PSMListe,'PSM Liste'!Q$4,FALSE)</f>
        <v>#N/A</v>
      </c>
      <c r="AS27" t="e">
        <f>VLOOKUP($I27,PSMListe,'PSM Liste'!R$4,FALSE)</f>
        <v>#N/A</v>
      </c>
      <c r="AT27" t="e">
        <f>VLOOKUP($I27,PSMListe,'PSM Liste'!S$4,FALSE)</f>
        <v>#N/A</v>
      </c>
      <c r="AU27" t="e">
        <f>VLOOKUP($I27,PSMListe,'PSM Liste'!T$4,FALSE)</f>
        <v>#N/A</v>
      </c>
      <c r="AV27" t="e">
        <f>VLOOKUP($I27,PSMListe,'PSM Liste'!U$4,FALSE)</f>
        <v>#N/A</v>
      </c>
      <c r="AW27" t="e">
        <f>VLOOKUP($I27,PSMListe,'PSM Liste'!V$4,FALSE)</f>
        <v>#N/A</v>
      </c>
      <c r="AX27" t="e">
        <f>VLOOKUP($I27,PSMListe,'PSM Liste'!W$4,FALSE)</f>
        <v>#N/A</v>
      </c>
      <c r="AY27" t="e">
        <f>VLOOKUP($I27,PSMListe,'PSM Liste'!X$4,FALSE)</f>
        <v>#N/A</v>
      </c>
      <c r="AZ27" t="e">
        <f>VLOOKUP($I27,PSMListe,'PSM Liste'!Y$4,FALSE)</f>
        <v>#N/A</v>
      </c>
      <c r="BA27" t="e">
        <f t="shared" si="16"/>
        <v>#N/A</v>
      </c>
      <c r="BB27" t="e">
        <f t="shared" si="17"/>
        <v>#N/A</v>
      </c>
      <c r="BC27" t="e">
        <f t="shared" si="18"/>
        <v>#N/A</v>
      </c>
      <c r="BG27" s="78" t="str">
        <f t="shared" si="19"/>
        <v/>
      </c>
      <c r="BH27" s="18" t="str">
        <f t="shared" si="20"/>
        <v/>
      </c>
      <c r="BI27" s="18" t="str">
        <f t="shared" si="23"/>
        <v/>
      </c>
      <c r="BJ27" s="79" t="str">
        <f t="shared" si="21"/>
        <v/>
      </c>
    </row>
    <row r="28" spans="1:62" ht="23.45" customHeight="1" x14ac:dyDescent="0.25">
      <c r="A28" s="166"/>
      <c r="B28" s="167"/>
      <c r="C28" s="152" t="str">
        <f t="shared" ref="C28" si="40">IF(B28="","",B28)</f>
        <v/>
      </c>
      <c r="D28" s="168"/>
      <c r="E28" s="73">
        <f t="shared" ref="E28" si="41">D28</f>
        <v>0</v>
      </c>
      <c r="F28" s="176" t="s">
        <v>51</v>
      </c>
      <c r="G28" s="177"/>
      <c r="H28" s="178"/>
      <c r="I28" s="93"/>
      <c r="J28" s="98" t="str">
        <f t="shared" si="1"/>
        <v/>
      </c>
      <c r="K28" s="12" t="e">
        <f t="shared" si="2"/>
        <v>#N/A</v>
      </c>
      <c r="L28" s="23" t="str">
        <f>IF(I28="","",VLOOKUP(I28,PSMListe,'PSM Liste'!$T$4,FALSE))</f>
        <v/>
      </c>
      <c r="M28" s="24" t="str">
        <f t="shared" si="22"/>
        <v/>
      </c>
      <c r="N28" s="24" t="str">
        <f t="shared" si="3"/>
        <v/>
      </c>
      <c r="O28" s="24" t="str">
        <f t="shared" si="3"/>
        <v/>
      </c>
      <c r="P28" s="24" t="str">
        <f t="shared" si="3"/>
        <v/>
      </c>
      <c r="Q28" s="24" t="str">
        <f t="shared" si="3"/>
        <v/>
      </c>
      <c r="R28" s="24" t="str">
        <f t="shared" si="3"/>
        <v/>
      </c>
      <c r="S28" s="24" t="str">
        <f t="shared" si="3"/>
        <v/>
      </c>
      <c r="T28" s="24" t="str">
        <f t="shared" si="3"/>
        <v/>
      </c>
      <c r="U28" s="46" t="str">
        <f t="shared" si="3"/>
        <v/>
      </c>
      <c r="V28" s="54" t="str">
        <f t="shared" si="4"/>
        <v/>
      </c>
      <c r="AE28" t="e">
        <f t="shared" si="5"/>
        <v>#N/A</v>
      </c>
      <c r="AF28" t="e">
        <f t="shared" si="6"/>
        <v>#N/A</v>
      </c>
      <c r="AG28" s="3" t="str">
        <f t="shared" si="7"/>
        <v/>
      </c>
      <c r="AH28" s="3" t="str">
        <f t="shared" si="8"/>
        <v/>
      </c>
      <c r="AI28" s="3" t="str">
        <f t="shared" si="9"/>
        <v/>
      </c>
      <c r="AJ28" s="3" t="str">
        <f t="shared" si="10"/>
        <v/>
      </c>
      <c r="AK28" s="3" t="str">
        <f t="shared" si="11"/>
        <v/>
      </c>
      <c r="AL28" s="3" t="str">
        <f t="shared" si="12"/>
        <v/>
      </c>
      <c r="AM28" s="3" t="str">
        <f t="shared" si="13"/>
        <v/>
      </c>
      <c r="AN28" s="3" t="str">
        <f t="shared" si="14"/>
        <v/>
      </c>
      <c r="AO28" s="3" t="str">
        <f t="shared" si="15"/>
        <v/>
      </c>
      <c r="AQ28" t="e">
        <f>VLOOKUP($I28,PSMListe,'PSM Liste'!P$4,FALSE)</f>
        <v>#N/A</v>
      </c>
      <c r="AR28" t="e">
        <f>VLOOKUP($I28,PSMListe,'PSM Liste'!Q$4,FALSE)</f>
        <v>#N/A</v>
      </c>
      <c r="AS28" t="e">
        <f>VLOOKUP($I28,PSMListe,'PSM Liste'!R$4,FALSE)</f>
        <v>#N/A</v>
      </c>
      <c r="AT28" t="e">
        <f>VLOOKUP($I28,PSMListe,'PSM Liste'!S$4,FALSE)</f>
        <v>#N/A</v>
      </c>
      <c r="AU28" t="e">
        <f>VLOOKUP($I28,PSMListe,'PSM Liste'!T$4,FALSE)</f>
        <v>#N/A</v>
      </c>
      <c r="AV28" t="e">
        <f>VLOOKUP($I28,PSMListe,'PSM Liste'!U$4,FALSE)</f>
        <v>#N/A</v>
      </c>
      <c r="AW28" t="e">
        <f>VLOOKUP($I28,PSMListe,'PSM Liste'!V$4,FALSE)</f>
        <v>#N/A</v>
      </c>
      <c r="AX28" t="e">
        <f>VLOOKUP($I28,PSMListe,'PSM Liste'!W$4,FALSE)</f>
        <v>#N/A</v>
      </c>
      <c r="AY28" t="e">
        <f>VLOOKUP($I28,PSMListe,'PSM Liste'!X$4,FALSE)</f>
        <v>#N/A</v>
      </c>
      <c r="AZ28" t="e">
        <f>VLOOKUP($I28,PSMListe,'PSM Liste'!Y$4,FALSE)</f>
        <v>#N/A</v>
      </c>
      <c r="BA28" t="e">
        <f t="shared" si="16"/>
        <v>#N/A</v>
      </c>
      <c r="BB28" t="e">
        <f t="shared" si="17"/>
        <v>#N/A</v>
      </c>
      <c r="BC28" t="e">
        <f t="shared" si="18"/>
        <v>#N/A</v>
      </c>
      <c r="BG28" s="78" t="str">
        <f t="shared" si="19"/>
        <v/>
      </c>
      <c r="BH28" s="18" t="str">
        <f t="shared" si="20"/>
        <v/>
      </c>
      <c r="BI28" s="18" t="str">
        <f t="shared" si="23"/>
        <v/>
      </c>
      <c r="BJ28" s="79" t="str">
        <f t="shared" si="21"/>
        <v/>
      </c>
    </row>
    <row r="29" spans="1:62" ht="23.45" customHeight="1" x14ac:dyDescent="0.25">
      <c r="A29" s="159"/>
      <c r="B29" s="161"/>
      <c r="C29" s="152" t="str">
        <f t="shared" ref="C29" si="42">IF(B28="","",B28)</f>
        <v/>
      </c>
      <c r="D29" s="163"/>
      <c r="E29" s="72">
        <f t="shared" ref="E29" si="43">D28</f>
        <v>0</v>
      </c>
      <c r="F29" s="169"/>
      <c r="G29" s="170"/>
      <c r="H29" s="171"/>
      <c r="I29" s="95"/>
      <c r="J29" s="94" t="str">
        <f t="shared" si="1"/>
        <v/>
      </c>
      <c r="K29" s="14" t="e">
        <f t="shared" si="2"/>
        <v>#N/A</v>
      </c>
      <c r="L29" s="25" t="str">
        <f>IF(I29="","",VLOOKUP(I29,PSMListe,'PSM Liste'!$T$4,FALSE))</f>
        <v/>
      </c>
      <c r="M29" s="26" t="str">
        <f t="shared" si="22"/>
        <v/>
      </c>
      <c r="N29" s="26" t="str">
        <f t="shared" si="3"/>
        <v/>
      </c>
      <c r="O29" s="26" t="str">
        <f t="shared" si="3"/>
        <v/>
      </c>
      <c r="P29" s="26" t="str">
        <f t="shared" si="3"/>
        <v/>
      </c>
      <c r="Q29" s="26" t="str">
        <f t="shared" si="3"/>
        <v/>
      </c>
      <c r="R29" s="26" t="str">
        <f t="shared" si="3"/>
        <v/>
      </c>
      <c r="S29" s="26" t="str">
        <f t="shared" si="3"/>
        <v/>
      </c>
      <c r="T29" s="26" t="str">
        <f t="shared" si="3"/>
        <v/>
      </c>
      <c r="U29" s="47" t="str">
        <f t="shared" si="3"/>
        <v/>
      </c>
      <c r="V29" s="55" t="str">
        <f t="shared" si="4"/>
        <v/>
      </c>
      <c r="AE29" t="e">
        <f t="shared" si="5"/>
        <v>#N/A</v>
      </c>
      <c r="AF29" t="e">
        <f t="shared" si="6"/>
        <v>#N/A</v>
      </c>
      <c r="AG29" s="3" t="str">
        <f t="shared" si="7"/>
        <v/>
      </c>
      <c r="AH29" s="3" t="str">
        <f t="shared" si="8"/>
        <v/>
      </c>
      <c r="AI29" s="3" t="str">
        <f t="shared" si="9"/>
        <v/>
      </c>
      <c r="AJ29" s="3" t="str">
        <f t="shared" si="10"/>
        <v/>
      </c>
      <c r="AK29" s="3" t="str">
        <f t="shared" si="11"/>
        <v/>
      </c>
      <c r="AL29" s="3" t="str">
        <f t="shared" si="12"/>
        <v/>
      </c>
      <c r="AM29" s="3" t="str">
        <f t="shared" si="13"/>
        <v/>
      </c>
      <c r="AN29" s="3" t="str">
        <f t="shared" si="14"/>
        <v/>
      </c>
      <c r="AO29" s="3" t="str">
        <f t="shared" si="15"/>
        <v/>
      </c>
      <c r="AQ29" t="e">
        <f>VLOOKUP($I29,PSMListe,'PSM Liste'!P$4,FALSE)</f>
        <v>#N/A</v>
      </c>
      <c r="AR29" t="e">
        <f>VLOOKUP($I29,PSMListe,'PSM Liste'!Q$4,FALSE)</f>
        <v>#N/A</v>
      </c>
      <c r="AS29" t="e">
        <f>VLOOKUP($I29,PSMListe,'PSM Liste'!R$4,FALSE)</f>
        <v>#N/A</v>
      </c>
      <c r="AT29" t="e">
        <f>VLOOKUP($I29,PSMListe,'PSM Liste'!S$4,FALSE)</f>
        <v>#N/A</v>
      </c>
      <c r="AU29" t="e">
        <f>VLOOKUP($I29,PSMListe,'PSM Liste'!T$4,FALSE)</f>
        <v>#N/A</v>
      </c>
      <c r="AV29" t="e">
        <f>VLOOKUP($I29,PSMListe,'PSM Liste'!U$4,FALSE)</f>
        <v>#N/A</v>
      </c>
      <c r="AW29" t="e">
        <f>VLOOKUP($I29,PSMListe,'PSM Liste'!V$4,FALSE)</f>
        <v>#N/A</v>
      </c>
      <c r="AX29" t="e">
        <f>VLOOKUP($I29,PSMListe,'PSM Liste'!W$4,FALSE)</f>
        <v>#N/A</v>
      </c>
      <c r="AY29" t="e">
        <f>VLOOKUP($I29,PSMListe,'PSM Liste'!X$4,FALSE)</f>
        <v>#N/A</v>
      </c>
      <c r="AZ29" t="e">
        <f>VLOOKUP($I29,PSMListe,'PSM Liste'!Y$4,FALSE)</f>
        <v>#N/A</v>
      </c>
      <c r="BA29" t="e">
        <f t="shared" si="16"/>
        <v>#N/A</v>
      </c>
      <c r="BB29" t="e">
        <f t="shared" si="17"/>
        <v>#N/A</v>
      </c>
      <c r="BC29" t="e">
        <f t="shared" si="18"/>
        <v>#N/A</v>
      </c>
      <c r="BG29" s="78" t="str">
        <f t="shared" si="19"/>
        <v/>
      </c>
      <c r="BH29" s="18" t="str">
        <f t="shared" si="20"/>
        <v/>
      </c>
      <c r="BI29" s="18" t="str">
        <f t="shared" si="23"/>
        <v/>
      </c>
      <c r="BJ29" s="79" t="str">
        <f t="shared" si="21"/>
        <v/>
      </c>
    </row>
    <row r="30" spans="1:62" ht="23.45" customHeight="1" x14ac:dyDescent="0.25">
      <c r="A30" s="159"/>
      <c r="B30" s="161"/>
      <c r="C30" s="152" t="str">
        <f t="shared" ref="C30" si="44">IF(B28="","",B28)</f>
        <v/>
      </c>
      <c r="D30" s="163"/>
      <c r="E30" s="72">
        <f t="shared" ref="E30" si="45">D28</f>
        <v>0</v>
      </c>
      <c r="F30" s="169"/>
      <c r="G30" s="170"/>
      <c r="H30" s="171"/>
      <c r="I30" s="95"/>
      <c r="J30" s="94" t="str">
        <f t="shared" si="1"/>
        <v/>
      </c>
      <c r="K30" s="14" t="e">
        <f t="shared" si="2"/>
        <v>#N/A</v>
      </c>
      <c r="L30" s="25" t="str">
        <f>IF(I30="","",VLOOKUP(I30,PSMListe,'PSM Liste'!$T$4,FALSE))</f>
        <v/>
      </c>
      <c r="M30" s="26" t="str">
        <f t="shared" si="22"/>
        <v/>
      </c>
      <c r="N30" s="26" t="str">
        <f t="shared" si="3"/>
        <v/>
      </c>
      <c r="O30" s="26" t="str">
        <f t="shared" si="3"/>
        <v/>
      </c>
      <c r="P30" s="26" t="str">
        <f t="shared" si="3"/>
        <v/>
      </c>
      <c r="Q30" s="26" t="str">
        <f t="shared" si="3"/>
        <v/>
      </c>
      <c r="R30" s="26" t="str">
        <f t="shared" si="3"/>
        <v/>
      </c>
      <c r="S30" s="26" t="str">
        <f t="shared" si="3"/>
        <v/>
      </c>
      <c r="T30" s="26" t="str">
        <f t="shared" si="3"/>
        <v/>
      </c>
      <c r="U30" s="47" t="str">
        <f t="shared" si="3"/>
        <v/>
      </c>
      <c r="V30" s="55" t="str">
        <f t="shared" si="4"/>
        <v/>
      </c>
      <c r="AE30" t="e">
        <f t="shared" si="5"/>
        <v>#N/A</v>
      </c>
      <c r="AF30" t="e">
        <f t="shared" si="6"/>
        <v>#N/A</v>
      </c>
      <c r="AG30" s="3" t="str">
        <f t="shared" si="7"/>
        <v/>
      </c>
      <c r="AH30" s="3" t="str">
        <f t="shared" si="8"/>
        <v/>
      </c>
      <c r="AI30" s="3" t="str">
        <f t="shared" si="9"/>
        <v/>
      </c>
      <c r="AJ30" s="3" t="str">
        <f t="shared" si="10"/>
        <v/>
      </c>
      <c r="AK30" s="3" t="str">
        <f t="shared" si="11"/>
        <v/>
      </c>
      <c r="AL30" s="3" t="str">
        <f t="shared" si="12"/>
        <v/>
      </c>
      <c r="AM30" s="3" t="str">
        <f t="shared" si="13"/>
        <v/>
      </c>
      <c r="AN30" s="3" t="str">
        <f t="shared" si="14"/>
        <v/>
      </c>
      <c r="AO30" s="3" t="str">
        <f t="shared" si="15"/>
        <v/>
      </c>
      <c r="AQ30" t="e">
        <f>VLOOKUP($I30,PSMListe,'PSM Liste'!P$4,FALSE)</f>
        <v>#N/A</v>
      </c>
      <c r="AR30" t="e">
        <f>VLOOKUP($I30,PSMListe,'PSM Liste'!Q$4,FALSE)</f>
        <v>#N/A</v>
      </c>
      <c r="AS30" t="e">
        <f>VLOOKUP($I30,PSMListe,'PSM Liste'!R$4,FALSE)</f>
        <v>#N/A</v>
      </c>
      <c r="AT30" t="e">
        <f>VLOOKUP($I30,PSMListe,'PSM Liste'!S$4,FALSE)</f>
        <v>#N/A</v>
      </c>
      <c r="AU30" t="e">
        <f>VLOOKUP($I30,PSMListe,'PSM Liste'!T$4,FALSE)</f>
        <v>#N/A</v>
      </c>
      <c r="AV30" t="e">
        <f>VLOOKUP($I30,PSMListe,'PSM Liste'!U$4,FALSE)</f>
        <v>#N/A</v>
      </c>
      <c r="AW30" t="e">
        <f>VLOOKUP($I30,PSMListe,'PSM Liste'!V$4,FALSE)</f>
        <v>#N/A</v>
      </c>
      <c r="AX30" t="e">
        <f>VLOOKUP($I30,PSMListe,'PSM Liste'!W$4,FALSE)</f>
        <v>#N/A</v>
      </c>
      <c r="AY30" t="e">
        <f>VLOOKUP($I30,PSMListe,'PSM Liste'!X$4,FALSE)</f>
        <v>#N/A</v>
      </c>
      <c r="AZ30" t="e">
        <f>VLOOKUP($I30,PSMListe,'PSM Liste'!Y$4,FALSE)</f>
        <v>#N/A</v>
      </c>
      <c r="BA30" t="e">
        <f t="shared" si="16"/>
        <v>#N/A</v>
      </c>
      <c r="BB30" t="e">
        <f t="shared" si="17"/>
        <v>#N/A</v>
      </c>
      <c r="BC30" t="e">
        <f t="shared" si="18"/>
        <v>#N/A</v>
      </c>
      <c r="BG30" s="78" t="str">
        <f t="shared" si="19"/>
        <v/>
      </c>
      <c r="BH30" s="18" t="str">
        <f t="shared" si="20"/>
        <v/>
      </c>
      <c r="BI30" s="18" t="str">
        <f t="shared" si="23"/>
        <v/>
      </c>
      <c r="BJ30" s="79" t="str">
        <f t="shared" si="21"/>
        <v/>
      </c>
    </row>
    <row r="31" spans="1:62" ht="23.45" customHeight="1" thickBot="1" x14ac:dyDescent="0.3">
      <c r="A31" s="160"/>
      <c r="B31" s="162"/>
      <c r="C31" s="152" t="str">
        <f t="shared" ref="C31" si="46">IF(B28="","",B28)</f>
        <v/>
      </c>
      <c r="D31" s="164"/>
      <c r="E31" s="7">
        <f t="shared" ref="E31" si="47">D28</f>
        <v>0</v>
      </c>
      <c r="F31" s="7" t="s">
        <v>41</v>
      </c>
      <c r="G31" s="7">
        <v>57</v>
      </c>
      <c r="H31" s="57">
        <v>60</v>
      </c>
      <c r="I31" s="96"/>
      <c r="J31" s="97" t="str">
        <f t="shared" si="1"/>
        <v/>
      </c>
      <c r="K31" s="16" t="e">
        <f t="shared" si="2"/>
        <v>#N/A</v>
      </c>
      <c r="L31" s="29" t="str">
        <f>IF(I31="","",VLOOKUP(I31,PSMListe,'PSM Liste'!$T$4,FALSE))</f>
        <v/>
      </c>
      <c r="M31" s="30" t="str">
        <f t="shared" si="22"/>
        <v/>
      </c>
      <c r="N31" s="30" t="str">
        <f t="shared" si="3"/>
        <v/>
      </c>
      <c r="O31" s="30" t="str">
        <f t="shared" si="3"/>
        <v/>
      </c>
      <c r="P31" s="30" t="str">
        <f t="shared" si="3"/>
        <v/>
      </c>
      <c r="Q31" s="30" t="str">
        <f t="shared" si="3"/>
        <v/>
      </c>
      <c r="R31" s="30" t="str">
        <f t="shared" si="3"/>
        <v/>
      </c>
      <c r="S31" s="30" t="str">
        <f t="shared" si="3"/>
        <v/>
      </c>
      <c r="T31" s="30" t="str">
        <f t="shared" si="3"/>
        <v/>
      </c>
      <c r="U31" s="49" t="str">
        <f t="shared" si="3"/>
        <v/>
      </c>
      <c r="V31" s="56" t="str">
        <f t="shared" si="4"/>
        <v/>
      </c>
      <c r="AE31" t="e">
        <f t="shared" si="5"/>
        <v>#N/A</v>
      </c>
      <c r="AF31" t="e">
        <f t="shared" si="6"/>
        <v>#N/A</v>
      </c>
      <c r="AG31" s="3" t="str">
        <f t="shared" si="7"/>
        <v/>
      </c>
      <c r="AH31" s="3" t="str">
        <f t="shared" si="8"/>
        <v/>
      </c>
      <c r="AI31" s="3" t="str">
        <f t="shared" si="9"/>
        <v/>
      </c>
      <c r="AJ31" s="3" t="str">
        <f t="shared" si="10"/>
        <v/>
      </c>
      <c r="AK31" s="3" t="str">
        <f t="shared" si="11"/>
        <v/>
      </c>
      <c r="AL31" s="3" t="str">
        <f t="shared" si="12"/>
        <v/>
      </c>
      <c r="AM31" s="3" t="str">
        <f t="shared" si="13"/>
        <v/>
      </c>
      <c r="AN31" s="3" t="str">
        <f t="shared" si="14"/>
        <v/>
      </c>
      <c r="AO31" s="3" t="str">
        <f t="shared" si="15"/>
        <v/>
      </c>
      <c r="AQ31" t="e">
        <f>VLOOKUP($I31,PSMListe,'PSM Liste'!P$4,FALSE)</f>
        <v>#N/A</v>
      </c>
      <c r="AR31" t="e">
        <f>VLOOKUP($I31,PSMListe,'PSM Liste'!Q$4,FALSE)</f>
        <v>#N/A</v>
      </c>
      <c r="AS31" t="e">
        <f>VLOOKUP($I31,PSMListe,'PSM Liste'!R$4,FALSE)</f>
        <v>#N/A</v>
      </c>
      <c r="AT31" t="e">
        <f>VLOOKUP($I31,PSMListe,'PSM Liste'!S$4,FALSE)</f>
        <v>#N/A</v>
      </c>
      <c r="AU31" t="e">
        <f>VLOOKUP($I31,PSMListe,'PSM Liste'!T$4,FALSE)</f>
        <v>#N/A</v>
      </c>
      <c r="AV31" t="e">
        <f>VLOOKUP($I31,PSMListe,'PSM Liste'!U$4,FALSE)</f>
        <v>#N/A</v>
      </c>
      <c r="AW31" t="e">
        <f>VLOOKUP($I31,PSMListe,'PSM Liste'!V$4,FALSE)</f>
        <v>#N/A</v>
      </c>
      <c r="AX31" t="e">
        <f>VLOOKUP($I31,PSMListe,'PSM Liste'!W$4,FALSE)</f>
        <v>#N/A</v>
      </c>
      <c r="AY31" t="e">
        <f>VLOOKUP($I31,PSMListe,'PSM Liste'!X$4,FALSE)</f>
        <v>#N/A</v>
      </c>
      <c r="AZ31" t="e">
        <f>VLOOKUP($I31,PSMListe,'PSM Liste'!Y$4,FALSE)</f>
        <v>#N/A</v>
      </c>
      <c r="BA31" t="e">
        <f t="shared" si="16"/>
        <v>#N/A</v>
      </c>
      <c r="BB31" t="e">
        <f t="shared" si="17"/>
        <v>#N/A</v>
      </c>
      <c r="BC31" t="e">
        <f t="shared" si="18"/>
        <v>#N/A</v>
      </c>
      <c r="BG31" s="78" t="str">
        <f t="shared" si="19"/>
        <v/>
      </c>
      <c r="BH31" s="18" t="str">
        <f t="shared" si="20"/>
        <v/>
      </c>
      <c r="BI31" s="18" t="str">
        <f t="shared" si="23"/>
        <v/>
      </c>
      <c r="BJ31" s="79" t="str">
        <f t="shared" si="21"/>
        <v/>
      </c>
    </row>
    <row r="32" spans="1:62" ht="23.45" customHeight="1" x14ac:dyDescent="0.25">
      <c r="A32" s="166"/>
      <c r="B32" s="167"/>
      <c r="C32" s="152" t="str">
        <f t="shared" ref="C32" si="48">IF(B32="","",B32)</f>
        <v/>
      </c>
      <c r="D32" s="168"/>
      <c r="E32" s="73">
        <f t="shared" ref="E32" si="49">D32</f>
        <v>0</v>
      </c>
      <c r="F32" s="176" t="s">
        <v>52</v>
      </c>
      <c r="G32" s="177"/>
      <c r="H32" s="178"/>
      <c r="I32" s="93"/>
      <c r="J32" s="98" t="str">
        <f t="shared" si="1"/>
        <v/>
      </c>
      <c r="K32" s="12" t="e">
        <f t="shared" si="2"/>
        <v>#N/A</v>
      </c>
      <c r="L32" s="11" t="str">
        <f>IF(I32="","",VLOOKUP(I32,PSMListe,'PSM Liste'!$T$4,FALSE))</f>
        <v/>
      </c>
      <c r="M32" s="31" t="str">
        <f t="shared" si="22"/>
        <v/>
      </c>
      <c r="N32" s="31" t="str">
        <f t="shared" si="22"/>
        <v/>
      </c>
      <c r="O32" s="31" t="str">
        <f t="shared" si="22"/>
        <v/>
      </c>
      <c r="P32" s="31" t="str">
        <f t="shared" si="22"/>
        <v/>
      </c>
      <c r="Q32" s="31" t="str">
        <f t="shared" si="22"/>
        <v/>
      </c>
      <c r="R32" s="31" t="str">
        <f t="shared" si="22"/>
        <v/>
      </c>
      <c r="S32" s="31" t="str">
        <f t="shared" si="22"/>
        <v/>
      </c>
      <c r="T32" s="31" t="str">
        <f t="shared" si="22"/>
        <v/>
      </c>
      <c r="U32" s="50" t="str">
        <f t="shared" si="22"/>
        <v/>
      </c>
      <c r="V32" s="54" t="str">
        <f t="shared" si="4"/>
        <v/>
      </c>
      <c r="AE32" t="e">
        <f t="shared" si="5"/>
        <v>#N/A</v>
      </c>
      <c r="AF32" t="e">
        <f t="shared" si="6"/>
        <v>#N/A</v>
      </c>
      <c r="AG32" s="3" t="str">
        <f t="shared" si="7"/>
        <v/>
      </c>
      <c r="AH32" s="3" t="str">
        <f t="shared" si="8"/>
        <v/>
      </c>
      <c r="AI32" s="3" t="str">
        <f t="shared" si="9"/>
        <v/>
      </c>
      <c r="AJ32" s="3" t="str">
        <f t="shared" si="10"/>
        <v/>
      </c>
      <c r="AK32" s="3" t="str">
        <f t="shared" si="11"/>
        <v/>
      </c>
      <c r="AL32" s="3" t="str">
        <f t="shared" si="12"/>
        <v/>
      </c>
      <c r="AM32" s="3" t="str">
        <f t="shared" si="13"/>
        <v/>
      </c>
      <c r="AN32" s="3" t="str">
        <f t="shared" si="14"/>
        <v/>
      </c>
      <c r="AO32" s="3" t="str">
        <f t="shared" si="15"/>
        <v/>
      </c>
      <c r="AQ32" t="e">
        <f>VLOOKUP($I32,PSMListe,'PSM Liste'!P$4,FALSE)</f>
        <v>#N/A</v>
      </c>
      <c r="AR32" t="e">
        <f>VLOOKUP($I32,PSMListe,'PSM Liste'!Q$4,FALSE)</f>
        <v>#N/A</v>
      </c>
      <c r="AS32" t="e">
        <f>VLOOKUP($I32,PSMListe,'PSM Liste'!R$4,FALSE)</f>
        <v>#N/A</v>
      </c>
      <c r="AT32" t="e">
        <f>VLOOKUP($I32,PSMListe,'PSM Liste'!S$4,FALSE)</f>
        <v>#N/A</v>
      </c>
      <c r="AU32" t="e">
        <f>VLOOKUP($I32,PSMListe,'PSM Liste'!T$4,FALSE)</f>
        <v>#N/A</v>
      </c>
      <c r="AV32" t="e">
        <f>VLOOKUP($I32,PSMListe,'PSM Liste'!U$4,FALSE)</f>
        <v>#N/A</v>
      </c>
      <c r="AW32" t="e">
        <f>VLOOKUP($I32,PSMListe,'PSM Liste'!V$4,FALSE)</f>
        <v>#N/A</v>
      </c>
      <c r="AX32" t="e">
        <f>VLOOKUP($I32,PSMListe,'PSM Liste'!W$4,FALSE)</f>
        <v>#N/A</v>
      </c>
      <c r="AY32" t="e">
        <f>VLOOKUP($I32,PSMListe,'PSM Liste'!X$4,FALSE)</f>
        <v>#N/A</v>
      </c>
      <c r="AZ32" t="e">
        <f>VLOOKUP($I32,PSMListe,'PSM Liste'!Y$4,FALSE)</f>
        <v>#N/A</v>
      </c>
      <c r="BA32" t="e">
        <f t="shared" si="16"/>
        <v>#N/A</v>
      </c>
      <c r="BB32" t="e">
        <f t="shared" si="17"/>
        <v>#N/A</v>
      </c>
      <c r="BC32" t="e">
        <f t="shared" si="18"/>
        <v>#N/A</v>
      </c>
      <c r="BG32" s="78" t="str">
        <f t="shared" si="19"/>
        <v/>
      </c>
      <c r="BH32" s="18" t="str">
        <f t="shared" si="20"/>
        <v/>
      </c>
      <c r="BI32" s="18" t="str">
        <f t="shared" si="23"/>
        <v/>
      </c>
      <c r="BJ32" s="79" t="str">
        <f t="shared" si="21"/>
        <v/>
      </c>
    </row>
    <row r="33" spans="1:62" ht="23.45" customHeight="1" x14ac:dyDescent="0.25">
      <c r="A33" s="159"/>
      <c r="B33" s="161"/>
      <c r="C33" s="152" t="str">
        <f t="shared" ref="C33" si="50">IF(B32="","",B32)</f>
        <v/>
      </c>
      <c r="D33" s="163"/>
      <c r="E33" s="72">
        <f t="shared" ref="E33" si="51">D32</f>
        <v>0</v>
      </c>
      <c r="F33" s="169"/>
      <c r="G33" s="170"/>
      <c r="H33" s="171"/>
      <c r="I33" s="95"/>
      <c r="J33" s="94" t="str">
        <f t="shared" si="1"/>
        <v/>
      </c>
      <c r="K33" s="14" t="e">
        <f t="shared" si="2"/>
        <v>#N/A</v>
      </c>
      <c r="L33" s="13" t="str">
        <f>IF(I33="","",VLOOKUP(I33,PSMListe,'PSM Liste'!$T$4,FALSE))</f>
        <v/>
      </c>
      <c r="M33" s="32" t="str">
        <f t="shared" si="22"/>
        <v/>
      </c>
      <c r="N33" s="32" t="str">
        <f t="shared" si="22"/>
        <v/>
      </c>
      <c r="O33" s="32" t="str">
        <f t="shared" si="22"/>
        <v/>
      </c>
      <c r="P33" s="32" t="str">
        <f t="shared" si="22"/>
        <v/>
      </c>
      <c r="Q33" s="32" t="str">
        <f t="shared" si="22"/>
        <v/>
      </c>
      <c r="R33" s="32" t="str">
        <f t="shared" si="22"/>
        <v/>
      </c>
      <c r="S33" s="32" t="str">
        <f t="shared" si="22"/>
        <v/>
      </c>
      <c r="T33" s="32" t="str">
        <f t="shared" si="22"/>
        <v/>
      </c>
      <c r="U33" s="51" t="str">
        <f t="shared" si="22"/>
        <v/>
      </c>
      <c r="V33" s="55" t="str">
        <f t="shared" si="4"/>
        <v/>
      </c>
      <c r="AE33" t="e">
        <f t="shared" si="5"/>
        <v>#N/A</v>
      </c>
      <c r="AF33" t="e">
        <f t="shared" si="6"/>
        <v>#N/A</v>
      </c>
      <c r="AG33" s="3" t="str">
        <f t="shared" si="7"/>
        <v/>
      </c>
      <c r="AH33" s="3" t="str">
        <f t="shared" si="8"/>
        <v/>
      </c>
      <c r="AI33" s="3" t="str">
        <f t="shared" si="9"/>
        <v/>
      </c>
      <c r="AJ33" s="3" t="str">
        <f t="shared" si="10"/>
        <v/>
      </c>
      <c r="AK33" s="3" t="str">
        <f t="shared" si="11"/>
        <v/>
      </c>
      <c r="AL33" s="3" t="str">
        <f t="shared" si="12"/>
        <v/>
      </c>
      <c r="AM33" s="3" t="str">
        <f t="shared" si="13"/>
        <v/>
      </c>
      <c r="AN33" s="3" t="str">
        <f t="shared" si="14"/>
        <v/>
      </c>
      <c r="AO33" s="3" t="str">
        <f t="shared" si="15"/>
        <v/>
      </c>
      <c r="AQ33" t="e">
        <f>VLOOKUP($I33,PSMListe,'PSM Liste'!P$4,FALSE)</f>
        <v>#N/A</v>
      </c>
      <c r="AR33" t="e">
        <f>VLOOKUP($I33,PSMListe,'PSM Liste'!Q$4,FALSE)</f>
        <v>#N/A</v>
      </c>
      <c r="AS33" t="e">
        <f>VLOOKUP($I33,PSMListe,'PSM Liste'!R$4,FALSE)</f>
        <v>#N/A</v>
      </c>
      <c r="AT33" t="e">
        <f>VLOOKUP($I33,PSMListe,'PSM Liste'!S$4,FALSE)</f>
        <v>#N/A</v>
      </c>
      <c r="AU33" t="e">
        <f>VLOOKUP($I33,PSMListe,'PSM Liste'!T$4,FALSE)</f>
        <v>#N/A</v>
      </c>
      <c r="AV33" t="e">
        <f>VLOOKUP($I33,PSMListe,'PSM Liste'!U$4,FALSE)</f>
        <v>#N/A</v>
      </c>
      <c r="AW33" t="e">
        <f>VLOOKUP($I33,PSMListe,'PSM Liste'!V$4,FALSE)</f>
        <v>#N/A</v>
      </c>
      <c r="AX33" t="e">
        <f>VLOOKUP($I33,PSMListe,'PSM Liste'!W$4,FALSE)</f>
        <v>#N/A</v>
      </c>
      <c r="AY33" t="e">
        <f>VLOOKUP($I33,PSMListe,'PSM Liste'!X$4,FALSE)</f>
        <v>#N/A</v>
      </c>
      <c r="AZ33" t="e">
        <f>VLOOKUP($I33,PSMListe,'PSM Liste'!Y$4,FALSE)</f>
        <v>#N/A</v>
      </c>
      <c r="BA33" t="e">
        <f t="shared" si="16"/>
        <v>#N/A</v>
      </c>
      <c r="BB33" t="e">
        <f t="shared" si="17"/>
        <v>#N/A</v>
      </c>
      <c r="BC33" t="e">
        <f t="shared" si="18"/>
        <v>#N/A</v>
      </c>
      <c r="BG33" s="78" t="str">
        <f t="shared" si="19"/>
        <v/>
      </c>
      <c r="BH33" s="18" t="str">
        <f t="shared" si="20"/>
        <v/>
      </c>
      <c r="BI33" s="18" t="str">
        <f t="shared" si="23"/>
        <v/>
      </c>
      <c r="BJ33" s="79" t="str">
        <f t="shared" si="21"/>
        <v/>
      </c>
    </row>
    <row r="34" spans="1:62" ht="23.45" customHeight="1" x14ac:dyDescent="0.25">
      <c r="A34" s="159"/>
      <c r="B34" s="161"/>
      <c r="C34" s="152" t="str">
        <f t="shared" ref="C34" si="52">IF(B32="","",B32)</f>
        <v/>
      </c>
      <c r="D34" s="163"/>
      <c r="E34" s="72">
        <f t="shared" ref="E34" si="53">D32</f>
        <v>0</v>
      </c>
      <c r="F34" s="169"/>
      <c r="G34" s="170"/>
      <c r="H34" s="171"/>
      <c r="I34" s="95"/>
      <c r="J34" s="94" t="str">
        <f t="shared" si="1"/>
        <v/>
      </c>
      <c r="K34" s="14" t="e">
        <f t="shared" si="2"/>
        <v>#N/A</v>
      </c>
      <c r="L34" s="13" t="str">
        <f>IF(I34="","",VLOOKUP(I34,PSMListe,'PSM Liste'!$T$4,FALSE))</f>
        <v/>
      </c>
      <c r="M34" s="32" t="str">
        <f t="shared" si="22"/>
        <v/>
      </c>
      <c r="N34" s="32" t="str">
        <f t="shared" si="22"/>
        <v/>
      </c>
      <c r="O34" s="32" t="str">
        <f t="shared" si="22"/>
        <v/>
      </c>
      <c r="P34" s="32" t="str">
        <f t="shared" si="22"/>
        <v/>
      </c>
      <c r="Q34" s="32" t="str">
        <f t="shared" si="22"/>
        <v/>
      </c>
      <c r="R34" s="32" t="str">
        <f t="shared" si="22"/>
        <v/>
      </c>
      <c r="S34" s="32" t="str">
        <f t="shared" si="22"/>
        <v/>
      </c>
      <c r="T34" s="32" t="str">
        <f t="shared" si="22"/>
        <v/>
      </c>
      <c r="U34" s="51" t="str">
        <f t="shared" si="22"/>
        <v/>
      </c>
      <c r="V34" s="55" t="str">
        <f t="shared" si="4"/>
        <v/>
      </c>
      <c r="AE34" t="e">
        <f t="shared" si="5"/>
        <v>#N/A</v>
      </c>
      <c r="AF34" t="e">
        <f t="shared" si="6"/>
        <v>#N/A</v>
      </c>
      <c r="AG34" s="3" t="str">
        <f t="shared" si="7"/>
        <v/>
      </c>
      <c r="AH34" s="3" t="str">
        <f t="shared" si="8"/>
        <v/>
      </c>
      <c r="AI34" s="3" t="str">
        <f t="shared" si="9"/>
        <v/>
      </c>
      <c r="AJ34" s="3" t="str">
        <f t="shared" si="10"/>
        <v/>
      </c>
      <c r="AK34" s="3" t="str">
        <f t="shared" si="11"/>
        <v/>
      </c>
      <c r="AL34" s="3" t="str">
        <f t="shared" si="12"/>
        <v/>
      </c>
      <c r="AM34" s="3" t="str">
        <f t="shared" si="13"/>
        <v/>
      </c>
      <c r="AN34" s="3" t="str">
        <f t="shared" si="14"/>
        <v/>
      </c>
      <c r="AO34" s="3" t="str">
        <f t="shared" si="15"/>
        <v/>
      </c>
      <c r="AQ34" t="e">
        <f>VLOOKUP($I34,PSMListe,'PSM Liste'!P$4,FALSE)</f>
        <v>#N/A</v>
      </c>
      <c r="AR34" t="e">
        <f>VLOOKUP($I34,PSMListe,'PSM Liste'!Q$4,FALSE)</f>
        <v>#N/A</v>
      </c>
      <c r="AS34" t="e">
        <f>VLOOKUP($I34,PSMListe,'PSM Liste'!R$4,FALSE)</f>
        <v>#N/A</v>
      </c>
      <c r="AT34" t="e">
        <f>VLOOKUP($I34,PSMListe,'PSM Liste'!S$4,FALSE)</f>
        <v>#N/A</v>
      </c>
      <c r="AU34" t="e">
        <f>VLOOKUP($I34,PSMListe,'PSM Liste'!T$4,FALSE)</f>
        <v>#N/A</v>
      </c>
      <c r="AV34" t="e">
        <f>VLOOKUP($I34,PSMListe,'PSM Liste'!U$4,FALSE)</f>
        <v>#N/A</v>
      </c>
      <c r="AW34" t="e">
        <f>VLOOKUP($I34,PSMListe,'PSM Liste'!V$4,FALSE)</f>
        <v>#N/A</v>
      </c>
      <c r="AX34" t="e">
        <f>VLOOKUP($I34,PSMListe,'PSM Liste'!W$4,FALSE)</f>
        <v>#N/A</v>
      </c>
      <c r="AY34" t="e">
        <f>VLOOKUP($I34,PSMListe,'PSM Liste'!X$4,FALSE)</f>
        <v>#N/A</v>
      </c>
      <c r="AZ34" t="e">
        <f>VLOOKUP($I34,PSMListe,'PSM Liste'!Y$4,FALSE)</f>
        <v>#N/A</v>
      </c>
      <c r="BA34" t="e">
        <f t="shared" si="16"/>
        <v>#N/A</v>
      </c>
      <c r="BB34" t="e">
        <f t="shared" si="17"/>
        <v>#N/A</v>
      </c>
      <c r="BC34" t="e">
        <f t="shared" si="18"/>
        <v>#N/A</v>
      </c>
      <c r="BG34" s="78" t="str">
        <f t="shared" si="19"/>
        <v/>
      </c>
      <c r="BH34" s="18" t="str">
        <f t="shared" si="20"/>
        <v/>
      </c>
      <c r="BI34" s="18" t="str">
        <f t="shared" si="23"/>
        <v/>
      </c>
      <c r="BJ34" s="79" t="str">
        <f t="shared" si="21"/>
        <v/>
      </c>
    </row>
    <row r="35" spans="1:62" ht="23.45" customHeight="1" thickBot="1" x14ac:dyDescent="0.3">
      <c r="A35" s="160"/>
      <c r="B35" s="162"/>
      <c r="C35" s="152" t="str">
        <f t="shared" ref="C35" si="54">IF(B32="","",B32)</f>
        <v/>
      </c>
      <c r="D35" s="164"/>
      <c r="E35" s="7">
        <f t="shared" ref="E35" si="55">D32</f>
        <v>0</v>
      </c>
      <c r="F35" s="7" t="s">
        <v>41</v>
      </c>
      <c r="G35" s="7">
        <v>61</v>
      </c>
      <c r="H35" s="57">
        <v>71</v>
      </c>
      <c r="I35" s="96"/>
      <c r="J35" s="97" t="str">
        <f t="shared" si="1"/>
        <v/>
      </c>
      <c r="K35" s="16" t="e">
        <f t="shared" si="2"/>
        <v>#N/A</v>
      </c>
      <c r="L35" s="15" t="str">
        <f>IF(I35="","",VLOOKUP(I35,PSMListe,'PSM Liste'!$T$4,FALSE))</f>
        <v/>
      </c>
      <c r="M35" s="33" t="str">
        <f t="shared" si="22"/>
        <v/>
      </c>
      <c r="N35" s="33" t="str">
        <f t="shared" si="22"/>
        <v/>
      </c>
      <c r="O35" s="33" t="str">
        <f t="shared" si="22"/>
        <v/>
      </c>
      <c r="P35" s="33" t="str">
        <f t="shared" si="22"/>
        <v/>
      </c>
      <c r="Q35" s="33" t="str">
        <f t="shared" si="22"/>
        <v/>
      </c>
      <c r="R35" s="33" t="str">
        <f t="shared" si="22"/>
        <v/>
      </c>
      <c r="S35" s="33" t="str">
        <f t="shared" si="22"/>
        <v/>
      </c>
      <c r="T35" s="33" t="str">
        <f t="shared" si="22"/>
        <v/>
      </c>
      <c r="U35" s="52" t="str">
        <f t="shared" si="22"/>
        <v/>
      </c>
      <c r="V35" s="56" t="str">
        <f t="shared" si="4"/>
        <v/>
      </c>
      <c r="AE35" t="e">
        <f t="shared" si="5"/>
        <v>#N/A</v>
      </c>
      <c r="AF35" t="e">
        <f t="shared" si="6"/>
        <v>#N/A</v>
      </c>
      <c r="AG35" s="3" t="str">
        <f t="shared" si="7"/>
        <v/>
      </c>
      <c r="AH35" s="3" t="str">
        <f t="shared" si="8"/>
        <v/>
      </c>
      <c r="AI35" s="3" t="str">
        <f t="shared" si="9"/>
        <v/>
      </c>
      <c r="AJ35" s="3" t="str">
        <f t="shared" si="10"/>
        <v/>
      </c>
      <c r="AK35" s="3" t="str">
        <f t="shared" si="11"/>
        <v/>
      </c>
      <c r="AL35" s="3" t="str">
        <f t="shared" si="12"/>
        <v/>
      </c>
      <c r="AM35" s="3" t="str">
        <f t="shared" si="13"/>
        <v/>
      </c>
      <c r="AN35" s="3" t="str">
        <f t="shared" si="14"/>
        <v/>
      </c>
      <c r="AO35" s="3" t="str">
        <f t="shared" si="15"/>
        <v/>
      </c>
      <c r="AQ35" t="e">
        <f>VLOOKUP($I35,PSMListe,'PSM Liste'!P$4,FALSE)</f>
        <v>#N/A</v>
      </c>
      <c r="AR35" t="e">
        <f>VLOOKUP($I35,PSMListe,'PSM Liste'!Q$4,FALSE)</f>
        <v>#N/A</v>
      </c>
      <c r="AS35" t="e">
        <f>VLOOKUP($I35,PSMListe,'PSM Liste'!R$4,FALSE)</f>
        <v>#N/A</v>
      </c>
      <c r="AT35" t="e">
        <f>VLOOKUP($I35,PSMListe,'PSM Liste'!S$4,FALSE)</f>
        <v>#N/A</v>
      </c>
      <c r="AU35" t="e">
        <f>VLOOKUP($I35,PSMListe,'PSM Liste'!T$4,FALSE)</f>
        <v>#N/A</v>
      </c>
      <c r="AV35" t="e">
        <f>VLOOKUP($I35,PSMListe,'PSM Liste'!U$4,FALSE)</f>
        <v>#N/A</v>
      </c>
      <c r="AW35" t="e">
        <f>VLOOKUP($I35,PSMListe,'PSM Liste'!V$4,FALSE)</f>
        <v>#N/A</v>
      </c>
      <c r="AX35" t="e">
        <f>VLOOKUP($I35,PSMListe,'PSM Liste'!W$4,FALSE)</f>
        <v>#N/A</v>
      </c>
      <c r="AY35" t="e">
        <f>VLOOKUP($I35,PSMListe,'PSM Liste'!X$4,FALSE)</f>
        <v>#N/A</v>
      </c>
      <c r="AZ35" t="e">
        <f>VLOOKUP($I35,PSMListe,'PSM Liste'!Y$4,FALSE)</f>
        <v>#N/A</v>
      </c>
      <c r="BA35" t="e">
        <f t="shared" si="16"/>
        <v>#N/A</v>
      </c>
      <c r="BB35" t="e">
        <f t="shared" si="17"/>
        <v>#N/A</v>
      </c>
      <c r="BC35" t="e">
        <f t="shared" si="18"/>
        <v>#N/A</v>
      </c>
      <c r="BG35" s="78" t="str">
        <f t="shared" si="19"/>
        <v/>
      </c>
      <c r="BH35" s="18" t="str">
        <f t="shared" si="20"/>
        <v/>
      </c>
      <c r="BI35" s="18" t="str">
        <f t="shared" si="23"/>
        <v/>
      </c>
      <c r="BJ35" s="79" t="str">
        <f t="shared" si="21"/>
        <v/>
      </c>
    </row>
    <row r="36" spans="1:62" ht="23.45" customHeight="1" x14ac:dyDescent="0.25">
      <c r="A36" s="166"/>
      <c r="B36" s="167"/>
      <c r="C36" s="152" t="str">
        <f t="shared" ref="C36" si="56">IF(B36="","",B36)</f>
        <v/>
      </c>
      <c r="D36" s="168"/>
      <c r="E36" s="73">
        <f t="shared" ref="E36" si="57">D36</f>
        <v>0</v>
      </c>
      <c r="F36" s="176" t="s">
        <v>53</v>
      </c>
      <c r="G36" s="177"/>
      <c r="H36" s="178"/>
      <c r="I36" s="93"/>
      <c r="J36" s="98" t="str">
        <f t="shared" si="1"/>
        <v/>
      </c>
      <c r="K36" s="12" t="e">
        <f t="shared" si="2"/>
        <v>#N/A</v>
      </c>
      <c r="L36" s="11" t="str">
        <f>IF(I36="","",VLOOKUP(I36,PSMListe,'PSM Liste'!$T$4,FALSE))</f>
        <v/>
      </c>
      <c r="M36" s="31" t="str">
        <f t="shared" si="22"/>
        <v/>
      </c>
      <c r="N36" s="31" t="str">
        <f t="shared" si="22"/>
        <v/>
      </c>
      <c r="O36" s="31" t="str">
        <f t="shared" si="22"/>
        <v/>
      </c>
      <c r="P36" s="31" t="str">
        <f t="shared" si="22"/>
        <v/>
      </c>
      <c r="Q36" s="31" t="str">
        <f t="shared" si="22"/>
        <v/>
      </c>
      <c r="R36" s="31" t="str">
        <f t="shared" si="22"/>
        <v/>
      </c>
      <c r="S36" s="31" t="str">
        <f t="shared" si="22"/>
        <v/>
      </c>
      <c r="T36" s="31" t="str">
        <f t="shared" si="22"/>
        <v/>
      </c>
      <c r="U36" s="50" t="str">
        <f t="shared" si="22"/>
        <v/>
      </c>
      <c r="V36" s="54" t="str">
        <f t="shared" si="4"/>
        <v/>
      </c>
      <c r="AE36" t="e">
        <f t="shared" si="5"/>
        <v>#N/A</v>
      </c>
      <c r="AF36" t="e">
        <f t="shared" si="6"/>
        <v>#N/A</v>
      </c>
      <c r="AG36" s="3" t="str">
        <f t="shared" si="7"/>
        <v/>
      </c>
      <c r="AH36" s="3" t="str">
        <f t="shared" si="8"/>
        <v/>
      </c>
      <c r="AI36" s="3" t="str">
        <f t="shared" si="9"/>
        <v/>
      </c>
      <c r="AJ36" s="3" t="str">
        <f t="shared" si="10"/>
        <v/>
      </c>
      <c r="AK36" s="3" t="str">
        <f t="shared" si="11"/>
        <v/>
      </c>
      <c r="AL36" s="3" t="str">
        <f t="shared" si="12"/>
        <v/>
      </c>
      <c r="AM36" s="3" t="str">
        <f t="shared" si="13"/>
        <v/>
      </c>
      <c r="AN36" s="3" t="str">
        <f t="shared" si="14"/>
        <v/>
      </c>
      <c r="AO36" s="3" t="str">
        <f t="shared" si="15"/>
        <v/>
      </c>
      <c r="AQ36" t="e">
        <f>VLOOKUP($I36,PSMListe,'PSM Liste'!P$4,FALSE)</f>
        <v>#N/A</v>
      </c>
      <c r="AR36" t="e">
        <f>VLOOKUP($I36,PSMListe,'PSM Liste'!Q$4,FALSE)</f>
        <v>#N/A</v>
      </c>
      <c r="AS36" t="e">
        <f>VLOOKUP($I36,PSMListe,'PSM Liste'!R$4,FALSE)</f>
        <v>#N/A</v>
      </c>
      <c r="AT36" t="e">
        <f>VLOOKUP($I36,PSMListe,'PSM Liste'!S$4,FALSE)</f>
        <v>#N/A</v>
      </c>
      <c r="AU36" t="e">
        <f>VLOOKUP($I36,PSMListe,'PSM Liste'!T$4,FALSE)</f>
        <v>#N/A</v>
      </c>
      <c r="AV36" t="e">
        <f>VLOOKUP($I36,PSMListe,'PSM Liste'!U$4,FALSE)</f>
        <v>#N/A</v>
      </c>
      <c r="AW36" t="e">
        <f>VLOOKUP($I36,PSMListe,'PSM Liste'!V$4,FALSE)</f>
        <v>#N/A</v>
      </c>
      <c r="AX36" t="e">
        <f>VLOOKUP($I36,PSMListe,'PSM Liste'!W$4,FALSE)</f>
        <v>#N/A</v>
      </c>
      <c r="AY36" t="e">
        <f>VLOOKUP($I36,PSMListe,'PSM Liste'!X$4,FALSE)</f>
        <v>#N/A</v>
      </c>
      <c r="AZ36" t="e">
        <f>VLOOKUP($I36,PSMListe,'PSM Liste'!Y$4,FALSE)</f>
        <v>#N/A</v>
      </c>
      <c r="BA36" t="e">
        <f t="shared" si="16"/>
        <v>#N/A</v>
      </c>
      <c r="BB36" t="e">
        <f t="shared" si="17"/>
        <v>#N/A</v>
      </c>
      <c r="BC36" t="e">
        <f t="shared" si="18"/>
        <v>#N/A</v>
      </c>
      <c r="BG36" s="78" t="str">
        <f t="shared" si="19"/>
        <v/>
      </c>
      <c r="BH36" s="18" t="str">
        <f t="shared" si="20"/>
        <v/>
      </c>
      <c r="BI36" s="18" t="str">
        <f t="shared" si="23"/>
        <v/>
      </c>
      <c r="BJ36" s="79" t="str">
        <f t="shared" si="21"/>
        <v/>
      </c>
    </row>
    <row r="37" spans="1:62" ht="23.45" customHeight="1" x14ac:dyDescent="0.25">
      <c r="A37" s="159"/>
      <c r="B37" s="161"/>
      <c r="C37" s="152" t="str">
        <f t="shared" ref="C37" si="58">IF(B36="","",B36)</f>
        <v/>
      </c>
      <c r="D37" s="163"/>
      <c r="E37" s="72">
        <f t="shared" ref="E37" si="59">D36</f>
        <v>0</v>
      </c>
      <c r="F37" s="169"/>
      <c r="G37" s="170"/>
      <c r="H37" s="171"/>
      <c r="I37" s="95"/>
      <c r="J37" s="94" t="str">
        <f t="shared" si="1"/>
        <v/>
      </c>
      <c r="K37" s="14" t="e">
        <f t="shared" si="2"/>
        <v>#N/A</v>
      </c>
      <c r="L37" s="13" t="str">
        <f>IF(I37="","",VLOOKUP(I37,PSMListe,'PSM Liste'!$T$4,FALSE))</f>
        <v/>
      </c>
      <c r="M37" s="32" t="str">
        <f t="shared" si="22"/>
        <v/>
      </c>
      <c r="N37" s="32" t="str">
        <f t="shared" si="22"/>
        <v/>
      </c>
      <c r="O37" s="32" t="str">
        <f t="shared" si="22"/>
        <v/>
      </c>
      <c r="P37" s="32" t="str">
        <f t="shared" si="22"/>
        <v/>
      </c>
      <c r="Q37" s="32" t="str">
        <f t="shared" si="22"/>
        <v/>
      </c>
      <c r="R37" s="32" t="str">
        <f t="shared" si="22"/>
        <v/>
      </c>
      <c r="S37" s="32" t="str">
        <f t="shared" si="22"/>
        <v/>
      </c>
      <c r="T37" s="32" t="str">
        <f t="shared" si="22"/>
        <v/>
      </c>
      <c r="U37" s="51" t="str">
        <f t="shared" si="22"/>
        <v/>
      </c>
      <c r="V37" s="55" t="str">
        <f t="shared" si="4"/>
        <v/>
      </c>
      <c r="AE37" t="e">
        <f t="shared" si="5"/>
        <v>#N/A</v>
      </c>
      <c r="AF37" t="e">
        <f t="shared" si="6"/>
        <v>#N/A</v>
      </c>
      <c r="AG37" s="3" t="str">
        <f t="shared" si="7"/>
        <v/>
      </c>
      <c r="AH37" s="3" t="str">
        <f t="shared" si="8"/>
        <v/>
      </c>
      <c r="AI37" s="3" t="str">
        <f t="shared" si="9"/>
        <v/>
      </c>
      <c r="AJ37" s="3" t="str">
        <f t="shared" si="10"/>
        <v/>
      </c>
      <c r="AK37" s="3" t="str">
        <f t="shared" si="11"/>
        <v/>
      </c>
      <c r="AL37" s="3" t="str">
        <f t="shared" si="12"/>
        <v/>
      </c>
      <c r="AM37" s="3" t="str">
        <f t="shared" si="13"/>
        <v/>
      </c>
      <c r="AN37" s="3" t="str">
        <f t="shared" si="14"/>
        <v/>
      </c>
      <c r="AO37" s="3" t="str">
        <f t="shared" si="15"/>
        <v/>
      </c>
      <c r="AQ37" t="e">
        <f>VLOOKUP($I37,PSMListe,'PSM Liste'!P$4,FALSE)</f>
        <v>#N/A</v>
      </c>
      <c r="AR37" t="e">
        <f>VLOOKUP($I37,PSMListe,'PSM Liste'!Q$4,FALSE)</f>
        <v>#N/A</v>
      </c>
      <c r="AS37" t="e">
        <f>VLOOKUP($I37,PSMListe,'PSM Liste'!R$4,FALSE)</f>
        <v>#N/A</v>
      </c>
      <c r="AT37" t="e">
        <f>VLOOKUP($I37,PSMListe,'PSM Liste'!S$4,FALSE)</f>
        <v>#N/A</v>
      </c>
      <c r="AU37" t="e">
        <f>VLOOKUP($I37,PSMListe,'PSM Liste'!T$4,FALSE)</f>
        <v>#N/A</v>
      </c>
      <c r="AV37" t="e">
        <f>VLOOKUP($I37,PSMListe,'PSM Liste'!U$4,FALSE)</f>
        <v>#N/A</v>
      </c>
      <c r="AW37" t="e">
        <f>VLOOKUP($I37,PSMListe,'PSM Liste'!V$4,FALSE)</f>
        <v>#N/A</v>
      </c>
      <c r="AX37" t="e">
        <f>VLOOKUP($I37,PSMListe,'PSM Liste'!W$4,FALSE)</f>
        <v>#N/A</v>
      </c>
      <c r="AY37" t="e">
        <f>VLOOKUP($I37,PSMListe,'PSM Liste'!X$4,FALSE)</f>
        <v>#N/A</v>
      </c>
      <c r="AZ37" t="e">
        <f>VLOOKUP($I37,PSMListe,'PSM Liste'!Y$4,FALSE)</f>
        <v>#N/A</v>
      </c>
      <c r="BA37" t="e">
        <f t="shared" si="16"/>
        <v>#N/A</v>
      </c>
      <c r="BB37" t="e">
        <f t="shared" si="17"/>
        <v>#N/A</v>
      </c>
      <c r="BC37" t="e">
        <f t="shared" si="18"/>
        <v>#N/A</v>
      </c>
      <c r="BG37" s="78" t="str">
        <f t="shared" si="19"/>
        <v/>
      </c>
      <c r="BH37" s="18" t="str">
        <f t="shared" si="20"/>
        <v/>
      </c>
      <c r="BI37" s="18" t="str">
        <f t="shared" si="23"/>
        <v/>
      </c>
      <c r="BJ37" s="79" t="str">
        <f t="shared" si="21"/>
        <v/>
      </c>
    </row>
    <row r="38" spans="1:62" ht="23.45" customHeight="1" x14ac:dyDescent="0.25">
      <c r="A38" s="159"/>
      <c r="B38" s="161"/>
      <c r="C38" s="152" t="str">
        <f t="shared" ref="C38" si="60">IF(B36="","",B36)</f>
        <v/>
      </c>
      <c r="D38" s="163"/>
      <c r="E38" s="72">
        <f t="shared" ref="E38" si="61">D36</f>
        <v>0</v>
      </c>
      <c r="F38" s="169" t="s">
        <v>54</v>
      </c>
      <c r="G38" s="170"/>
      <c r="H38" s="171"/>
      <c r="I38" s="95"/>
      <c r="J38" s="94" t="str">
        <f t="shared" si="1"/>
        <v/>
      </c>
      <c r="K38" s="14" t="e">
        <f t="shared" si="2"/>
        <v>#N/A</v>
      </c>
      <c r="L38" s="13" t="str">
        <f>IF(I38="","",VLOOKUP(I38,PSMListe,'PSM Liste'!$T$4,FALSE))</f>
        <v/>
      </c>
      <c r="M38" s="32" t="str">
        <f t="shared" si="22"/>
        <v/>
      </c>
      <c r="N38" s="32" t="str">
        <f t="shared" si="22"/>
        <v/>
      </c>
      <c r="O38" s="32" t="str">
        <f t="shared" si="22"/>
        <v/>
      </c>
      <c r="P38" s="32" t="str">
        <f t="shared" si="22"/>
        <v/>
      </c>
      <c r="Q38" s="32" t="str">
        <f t="shared" si="22"/>
        <v/>
      </c>
      <c r="R38" s="32" t="str">
        <f t="shared" si="22"/>
        <v/>
      </c>
      <c r="S38" s="32" t="str">
        <f t="shared" si="22"/>
        <v/>
      </c>
      <c r="T38" s="32" t="str">
        <f t="shared" si="22"/>
        <v/>
      </c>
      <c r="U38" s="51" t="str">
        <f t="shared" si="22"/>
        <v/>
      </c>
      <c r="V38" s="55" t="str">
        <f t="shared" si="4"/>
        <v/>
      </c>
      <c r="AE38" t="e">
        <f t="shared" si="5"/>
        <v>#N/A</v>
      </c>
      <c r="AF38" t="e">
        <f t="shared" si="6"/>
        <v>#N/A</v>
      </c>
      <c r="AG38" s="3" t="str">
        <f t="shared" si="7"/>
        <v/>
      </c>
      <c r="AH38" s="3" t="str">
        <f t="shared" si="8"/>
        <v/>
      </c>
      <c r="AI38" s="3" t="str">
        <f t="shared" si="9"/>
        <v/>
      </c>
      <c r="AJ38" s="3" t="str">
        <f t="shared" si="10"/>
        <v/>
      </c>
      <c r="AK38" s="3" t="str">
        <f t="shared" si="11"/>
        <v/>
      </c>
      <c r="AL38" s="3" t="str">
        <f t="shared" si="12"/>
        <v/>
      </c>
      <c r="AM38" s="3" t="str">
        <f t="shared" si="13"/>
        <v/>
      </c>
      <c r="AN38" s="3" t="str">
        <f t="shared" si="14"/>
        <v/>
      </c>
      <c r="AO38" s="3" t="str">
        <f t="shared" si="15"/>
        <v/>
      </c>
      <c r="AQ38" t="e">
        <f>VLOOKUP($I38,PSMListe,'PSM Liste'!P$4,FALSE)</f>
        <v>#N/A</v>
      </c>
      <c r="AR38" t="e">
        <f>VLOOKUP($I38,PSMListe,'PSM Liste'!Q$4,FALSE)</f>
        <v>#N/A</v>
      </c>
      <c r="AS38" t="e">
        <f>VLOOKUP($I38,PSMListe,'PSM Liste'!R$4,FALSE)</f>
        <v>#N/A</v>
      </c>
      <c r="AT38" t="e">
        <f>VLOOKUP($I38,PSMListe,'PSM Liste'!S$4,FALSE)</f>
        <v>#N/A</v>
      </c>
      <c r="AU38" t="e">
        <f>VLOOKUP($I38,PSMListe,'PSM Liste'!T$4,FALSE)</f>
        <v>#N/A</v>
      </c>
      <c r="AV38" t="e">
        <f>VLOOKUP($I38,PSMListe,'PSM Liste'!U$4,FALSE)</f>
        <v>#N/A</v>
      </c>
      <c r="AW38" t="e">
        <f>VLOOKUP($I38,PSMListe,'PSM Liste'!V$4,FALSE)</f>
        <v>#N/A</v>
      </c>
      <c r="AX38" t="e">
        <f>VLOOKUP($I38,PSMListe,'PSM Liste'!W$4,FALSE)</f>
        <v>#N/A</v>
      </c>
      <c r="AY38" t="e">
        <f>VLOOKUP($I38,PSMListe,'PSM Liste'!X$4,FALSE)</f>
        <v>#N/A</v>
      </c>
      <c r="AZ38" t="e">
        <f>VLOOKUP($I38,PSMListe,'PSM Liste'!Y$4,FALSE)</f>
        <v>#N/A</v>
      </c>
      <c r="BA38" t="e">
        <f t="shared" si="16"/>
        <v>#N/A</v>
      </c>
      <c r="BB38" t="e">
        <f t="shared" si="17"/>
        <v>#N/A</v>
      </c>
      <c r="BC38" t="e">
        <f t="shared" si="18"/>
        <v>#N/A</v>
      </c>
      <c r="BG38" s="78" t="str">
        <f t="shared" si="19"/>
        <v/>
      </c>
      <c r="BH38" s="18" t="str">
        <f t="shared" si="20"/>
        <v/>
      </c>
      <c r="BI38" s="18" t="str">
        <f t="shared" si="23"/>
        <v/>
      </c>
      <c r="BJ38" s="79" t="str">
        <f t="shared" si="21"/>
        <v/>
      </c>
    </row>
    <row r="39" spans="1:62" ht="23.45" customHeight="1" thickBot="1" x14ac:dyDescent="0.3">
      <c r="A39" s="160"/>
      <c r="B39" s="162"/>
      <c r="C39" s="152" t="str">
        <f t="shared" ref="C39" si="62">IF(B36="","",B36)</f>
        <v/>
      </c>
      <c r="D39" s="164"/>
      <c r="E39" s="7">
        <f t="shared" ref="E39" si="63">D36</f>
        <v>0</v>
      </c>
      <c r="F39" s="7" t="s">
        <v>41</v>
      </c>
      <c r="G39" s="7">
        <v>73</v>
      </c>
      <c r="H39" s="57">
        <v>75</v>
      </c>
      <c r="I39" s="96"/>
      <c r="J39" s="97" t="str">
        <f t="shared" si="1"/>
        <v/>
      </c>
      <c r="K39" s="16" t="e">
        <f t="shared" si="2"/>
        <v>#N/A</v>
      </c>
      <c r="L39" s="15" t="str">
        <f>IF(I39="","",VLOOKUP(I39,PSMListe,'PSM Liste'!$T$4,FALSE))</f>
        <v/>
      </c>
      <c r="M39" s="33" t="str">
        <f t="shared" si="22"/>
        <v/>
      </c>
      <c r="N39" s="33" t="str">
        <f t="shared" si="22"/>
        <v/>
      </c>
      <c r="O39" s="33" t="str">
        <f t="shared" si="22"/>
        <v/>
      </c>
      <c r="P39" s="33" t="str">
        <f t="shared" si="22"/>
        <v/>
      </c>
      <c r="Q39" s="33" t="str">
        <f t="shared" si="22"/>
        <v/>
      </c>
      <c r="R39" s="33" t="str">
        <f t="shared" si="22"/>
        <v/>
      </c>
      <c r="S39" s="33" t="str">
        <f t="shared" si="22"/>
        <v/>
      </c>
      <c r="T39" s="33" t="str">
        <f t="shared" si="22"/>
        <v/>
      </c>
      <c r="U39" s="52" t="str">
        <f t="shared" si="22"/>
        <v/>
      </c>
      <c r="V39" s="56" t="str">
        <f t="shared" si="4"/>
        <v/>
      </c>
      <c r="AE39" t="e">
        <f t="shared" si="5"/>
        <v>#N/A</v>
      </c>
      <c r="AF39" t="e">
        <f t="shared" si="6"/>
        <v>#N/A</v>
      </c>
      <c r="AG39" s="3" t="str">
        <f t="shared" si="7"/>
        <v/>
      </c>
      <c r="AH39" s="3" t="str">
        <f t="shared" si="8"/>
        <v/>
      </c>
      <c r="AI39" s="3" t="str">
        <f t="shared" si="9"/>
        <v/>
      </c>
      <c r="AJ39" s="3" t="str">
        <f t="shared" si="10"/>
        <v/>
      </c>
      <c r="AK39" s="3" t="str">
        <f t="shared" si="11"/>
        <v/>
      </c>
      <c r="AL39" s="3" t="str">
        <f t="shared" si="12"/>
        <v/>
      </c>
      <c r="AM39" s="3" t="str">
        <f t="shared" si="13"/>
        <v/>
      </c>
      <c r="AN39" s="3" t="str">
        <f t="shared" si="14"/>
        <v/>
      </c>
      <c r="AO39" s="3" t="str">
        <f t="shared" si="15"/>
        <v/>
      </c>
      <c r="AQ39" t="e">
        <f>VLOOKUP($I39,PSMListe,'PSM Liste'!P$4,FALSE)</f>
        <v>#N/A</v>
      </c>
      <c r="AR39" t="e">
        <f>VLOOKUP($I39,PSMListe,'PSM Liste'!Q$4,FALSE)</f>
        <v>#N/A</v>
      </c>
      <c r="AS39" t="e">
        <f>VLOOKUP($I39,PSMListe,'PSM Liste'!R$4,FALSE)</f>
        <v>#N/A</v>
      </c>
      <c r="AT39" t="e">
        <f>VLOOKUP($I39,PSMListe,'PSM Liste'!S$4,FALSE)</f>
        <v>#N/A</v>
      </c>
      <c r="AU39" t="e">
        <f>VLOOKUP($I39,PSMListe,'PSM Liste'!T$4,FALSE)</f>
        <v>#N/A</v>
      </c>
      <c r="AV39" t="e">
        <f>VLOOKUP($I39,PSMListe,'PSM Liste'!U$4,FALSE)</f>
        <v>#N/A</v>
      </c>
      <c r="AW39" t="e">
        <f>VLOOKUP($I39,PSMListe,'PSM Liste'!V$4,FALSE)</f>
        <v>#N/A</v>
      </c>
      <c r="AX39" t="e">
        <f>VLOOKUP($I39,PSMListe,'PSM Liste'!W$4,FALSE)</f>
        <v>#N/A</v>
      </c>
      <c r="AY39" t="e">
        <f>VLOOKUP($I39,PSMListe,'PSM Liste'!X$4,FALSE)</f>
        <v>#N/A</v>
      </c>
      <c r="AZ39" t="e">
        <f>VLOOKUP($I39,PSMListe,'PSM Liste'!Y$4,FALSE)</f>
        <v>#N/A</v>
      </c>
      <c r="BA39" t="e">
        <f t="shared" si="16"/>
        <v>#N/A</v>
      </c>
      <c r="BB39" t="e">
        <f t="shared" si="17"/>
        <v>#N/A</v>
      </c>
      <c r="BC39" t="e">
        <f t="shared" si="18"/>
        <v>#N/A</v>
      </c>
      <c r="BG39" s="78" t="str">
        <f t="shared" si="19"/>
        <v/>
      </c>
      <c r="BH39" s="18" t="str">
        <f t="shared" si="20"/>
        <v/>
      </c>
      <c r="BI39" s="18" t="str">
        <f t="shared" si="23"/>
        <v/>
      </c>
      <c r="BJ39" s="79" t="str">
        <f t="shared" si="21"/>
        <v/>
      </c>
    </row>
    <row r="40" spans="1:62" ht="23.45" customHeight="1" x14ac:dyDescent="0.25">
      <c r="A40" s="166"/>
      <c r="B40" s="167"/>
      <c r="C40" s="152" t="str">
        <f t="shared" ref="C40" si="64">IF(B40="","",B40)</f>
        <v/>
      </c>
      <c r="D40" s="168"/>
      <c r="E40" s="73">
        <f t="shared" ref="E40" si="65">D40</f>
        <v>0</v>
      </c>
      <c r="F40" s="176" t="s">
        <v>55</v>
      </c>
      <c r="G40" s="177"/>
      <c r="H40" s="178"/>
      <c r="I40" s="93"/>
      <c r="J40" s="98" t="str">
        <f t="shared" si="1"/>
        <v/>
      </c>
      <c r="K40" s="12" t="e">
        <f t="shared" si="2"/>
        <v>#N/A</v>
      </c>
      <c r="L40" s="11" t="str">
        <f>IF(I40="","",VLOOKUP(I40,PSMListe,'PSM Liste'!$T$4,FALSE))</f>
        <v/>
      </c>
      <c r="M40" s="31" t="str">
        <f t="shared" si="22"/>
        <v/>
      </c>
      <c r="N40" s="31" t="str">
        <f t="shared" si="22"/>
        <v/>
      </c>
      <c r="O40" s="31" t="str">
        <f t="shared" si="22"/>
        <v/>
      </c>
      <c r="P40" s="31" t="str">
        <f t="shared" si="22"/>
        <v/>
      </c>
      <c r="Q40" s="31" t="str">
        <f t="shared" si="22"/>
        <v/>
      </c>
      <c r="R40" s="31" t="str">
        <f t="shared" si="22"/>
        <v/>
      </c>
      <c r="S40" s="31" t="str">
        <f t="shared" si="22"/>
        <v/>
      </c>
      <c r="T40" s="31" t="str">
        <f t="shared" si="22"/>
        <v/>
      </c>
      <c r="U40" s="50" t="str">
        <f t="shared" si="22"/>
        <v/>
      </c>
      <c r="V40" s="54" t="str">
        <f t="shared" si="4"/>
        <v/>
      </c>
      <c r="AE40" t="e">
        <f t="shared" si="5"/>
        <v>#N/A</v>
      </c>
      <c r="AF40" t="e">
        <f t="shared" si="6"/>
        <v>#N/A</v>
      </c>
      <c r="AG40" s="3" t="str">
        <f t="shared" si="7"/>
        <v/>
      </c>
      <c r="AH40" s="3" t="str">
        <f t="shared" si="8"/>
        <v/>
      </c>
      <c r="AI40" s="3" t="str">
        <f t="shared" si="9"/>
        <v/>
      </c>
      <c r="AJ40" s="3" t="str">
        <f t="shared" si="10"/>
        <v/>
      </c>
      <c r="AK40" s="3" t="str">
        <f t="shared" si="11"/>
        <v/>
      </c>
      <c r="AL40" s="3" t="str">
        <f t="shared" si="12"/>
        <v/>
      </c>
      <c r="AM40" s="3" t="str">
        <f t="shared" si="13"/>
        <v/>
      </c>
      <c r="AN40" s="3" t="str">
        <f t="shared" si="14"/>
        <v/>
      </c>
      <c r="AO40" s="3" t="str">
        <f t="shared" si="15"/>
        <v/>
      </c>
      <c r="AQ40" t="e">
        <f>VLOOKUP($I40,PSMListe,'PSM Liste'!P$4,FALSE)</f>
        <v>#N/A</v>
      </c>
      <c r="AR40" t="e">
        <f>VLOOKUP($I40,PSMListe,'PSM Liste'!Q$4,FALSE)</f>
        <v>#N/A</v>
      </c>
      <c r="AS40" t="e">
        <f>VLOOKUP($I40,PSMListe,'PSM Liste'!R$4,FALSE)</f>
        <v>#N/A</v>
      </c>
      <c r="AT40" t="e">
        <f>VLOOKUP($I40,PSMListe,'PSM Liste'!S$4,FALSE)</f>
        <v>#N/A</v>
      </c>
      <c r="AU40" t="e">
        <f>VLOOKUP($I40,PSMListe,'PSM Liste'!T$4,FALSE)</f>
        <v>#N/A</v>
      </c>
      <c r="AV40" t="e">
        <f>VLOOKUP($I40,PSMListe,'PSM Liste'!U$4,FALSE)</f>
        <v>#N/A</v>
      </c>
      <c r="AW40" t="e">
        <f>VLOOKUP($I40,PSMListe,'PSM Liste'!V$4,FALSE)</f>
        <v>#N/A</v>
      </c>
      <c r="AX40" t="e">
        <f>VLOOKUP($I40,PSMListe,'PSM Liste'!W$4,FALSE)</f>
        <v>#N/A</v>
      </c>
      <c r="AY40" t="e">
        <f>VLOOKUP($I40,PSMListe,'PSM Liste'!X$4,FALSE)</f>
        <v>#N/A</v>
      </c>
      <c r="AZ40" t="e">
        <f>VLOOKUP($I40,PSMListe,'PSM Liste'!Y$4,FALSE)</f>
        <v>#N/A</v>
      </c>
      <c r="BA40" t="e">
        <f t="shared" si="16"/>
        <v>#N/A</v>
      </c>
      <c r="BB40" t="e">
        <f t="shared" si="17"/>
        <v>#N/A</v>
      </c>
      <c r="BC40" t="e">
        <f t="shared" si="18"/>
        <v>#N/A</v>
      </c>
      <c r="BG40" s="78" t="str">
        <f t="shared" si="19"/>
        <v/>
      </c>
      <c r="BH40" s="18" t="str">
        <f t="shared" si="20"/>
        <v/>
      </c>
      <c r="BI40" s="18" t="str">
        <f t="shared" si="23"/>
        <v/>
      </c>
      <c r="BJ40" s="79" t="str">
        <f t="shared" si="21"/>
        <v/>
      </c>
    </row>
    <row r="41" spans="1:62" ht="23.45" customHeight="1" x14ac:dyDescent="0.25">
      <c r="A41" s="159"/>
      <c r="B41" s="161"/>
      <c r="C41" s="152" t="str">
        <f t="shared" ref="C41" si="66">IF(B40="","",B40)</f>
        <v/>
      </c>
      <c r="D41" s="163"/>
      <c r="E41" s="72">
        <f t="shared" ref="E41" si="67">D40</f>
        <v>0</v>
      </c>
      <c r="F41" s="169"/>
      <c r="G41" s="170"/>
      <c r="H41" s="171"/>
      <c r="I41" s="95"/>
      <c r="J41" s="94" t="str">
        <f t="shared" si="1"/>
        <v/>
      </c>
      <c r="K41" s="14" t="e">
        <f t="shared" si="2"/>
        <v>#N/A</v>
      </c>
      <c r="L41" s="13" t="str">
        <f>IF(I41="","",VLOOKUP(I41,PSMListe,'PSM Liste'!$T$4,FALSE))</f>
        <v/>
      </c>
      <c r="M41" s="32" t="str">
        <f t="shared" si="22"/>
        <v/>
      </c>
      <c r="N41" s="32" t="str">
        <f t="shared" si="22"/>
        <v/>
      </c>
      <c r="O41" s="32" t="str">
        <f t="shared" si="22"/>
        <v/>
      </c>
      <c r="P41" s="32" t="str">
        <f t="shared" si="22"/>
        <v/>
      </c>
      <c r="Q41" s="32" t="str">
        <f t="shared" si="22"/>
        <v/>
      </c>
      <c r="R41" s="32" t="str">
        <f t="shared" si="22"/>
        <v/>
      </c>
      <c r="S41" s="32" t="str">
        <f t="shared" si="22"/>
        <v/>
      </c>
      <c r="T41" s="32" t="str">
        <f t="shared" si="22"/>
        <v/>
      </c>
      <c r="U41" s="51" t="str">
        <f t="shared" si="22"/>
        <v/>
      </c>
      <c r="V41" s="55" t="str">
        <f t="shared" si="4"/>
        <v/>
      </c>
      <c r="AE41" t="e">
        <f t="shared" si="5"/>
        <v>#N/A</v>
      </c>
      <c r="AF41" t="e">
        <f t="shared" si="6"/>
        <v>#N/A</v>
      </c>
      <c r="AG41" s="3" t="str">
        <f t="shared" si="7"/>
        <v/>
      </c>
      <c r="AH41" s="3" t="str">
        <f t="shared" si="8"/>
        <v/>
      </c>
      <c r="AI41" s="3" t="str">
        <f t="shared" si="9"/>
        <v/>
      </c>
      <c r="AJ41" s="3" t="str">
        <f t="shared" si="10"/>
        <v/>
      </c>
      <c r="AK41" s="3" t="str">
        <f t="shared" si="11"/>
        <v/>
      </c>
      <c r="AL41" s="3" t="str">
        <f t="shared" si="12"/>
        <v/>
      </c>
      <c r="AM41" s="3" t="str">
        <f t="shared" si="13"/>
        <v/>
      </c>
      <c r="AN41" s="3" t="str">
        <f t="shared" si="14"/>
        <v/>
      </c>
      <c r="AO41" s="3" t="str">
        <f t="shared" si="15"/>
        <v/>
      </c>
      <c r="AQ41" t="e">
        <f>VLOOKUP($I41,PSMListe,'PSM Liste'!P$4,FALSE)</f>
        <v>#N/A</v>
      </c>
      <c r="AR41" t="e">
        <f>VLOOKUP($I41,PSMListe,'PSM Liste'!Q$4,FALSE)</f>
        <v>#N/A</v>
      </c>
      <c r="AS41" t="e">
        <f>VLOOKUP($I41,PSMListe,'PSM Liste'!R$4,FALSE)</f>
        <v>#N/A</v>
      </c>
      <c r="AT41" t="e">
        <f>VLOOKUP($I41,PSMListe,'PSM Liste'!S$4,FALSE)</f>
        <v>#N/A</v>
      </c>
      <c r="AU41" t="e">
        <f>VLOOKUP($I41,PSMListe,'PSM Liste'!T$4,FALSE)</f>
        <v>#N/A</v>
      </c>
      <c r="AV41" t="e">
        <f>VLOOKUP($I41,PSMListe,'PSM Liste'!U$4,FALSE)</f>
        <v>#N/A</v>
      </c>
      <c r="AW41" t="e">
        <f>VLOOKUP($I41,PSMListe,'PSM Liste'!V$4,FALSE)</f>
        <v>#N/A</v>
      </c>
      <c r="AX41" t="e">
        <f>VLOOKUP($I41,PSMListe,'PSM Liste'!W$4,FALSE)</f>
        <v>#N/A</v>
      </c>
      <c r="AY41" t="e">
        <f>VLOOKUP($I41,PSMListe,'PSM Liste'!X$4,FALSE)</f>
        <v>#N/A</v>
      </c>
      <c r="AZ41" t="e">
        <f>VLOOKUP($I41,PSMListe,'PSM Liste'!Y$4,FALSE)</f>
        <v>#N/A</v>
      </c>
      <c r="BA41" t="e">
        <f t="shared" si="16"/>
        <v>#N/A</v>
      </c>
      <c r="BB41" t="e">
        <f t="shared" si="17"/>
        <v>#N/A</v>
      </c>
      <c r="BC41" t="e">
        <f t="shared" si="18"/>
        <v>#N/A</v>
      </c>
      <c r="BG41" s="78" t="str">
        <f t="shared" si="19"/>
        <v/>
      </c>
      <c r="BH41" s="18" t="str">
        <f t="shared" si="20"/>
        <v/>
      </c>
      <c r="BI41" s="18" t="str">
        <f t="shared" si="23"/>
        <v/>
      </c>
      <c r="BJ41" s="79" t="str">
        <f t="shared" si="21"/>
        <v/>
      </c>
    </row>
    <row r="42" spans="1:62" ht="23.45" customHeight="1" x14ac:dyDescent="0.25">
      <c r="A42" s="159"/>
      <c r="B42" s="161"/>
      <c r="C42" s="152" t="str">
        <f t="shared" ref="C42" si="68">IF(B40="","",B40)</f>
        <v/>
      </c>
      <c r="D42" s="163"/>
      <c r="E42" s="72">
        <f t="shared" ref="E42" si="69">D40</f>
        <v>0</v>
      </c>
      <c r="F42" s="169"/>
      <c r="G42" s="170"/>
      <c r="H42" s="171"/>
      <c r="I42" s="95"/>
      <c r="J42" s="94" t="str">
        <f t="shared" si="1"/>
        <v/>
      </c>
      <c r="K42" s="14" t="e">
        <f t="shared" si="2"/>
        <v>#N/A</v>
      </c>
      <c r="L42" s="13" t="str">
        <f>IF(I42="","",VLOOKUP(I42,PSMListe,'PSM Liste'!$T$4,FALSE))</f>
        <v/>
      </c>
      <c r="M42" s="32" t="str">
        <f t="shared" si="22"/>
        <v/>
      </c>
      <c r="N42" s="32" t="str">
        <f t="shared" si="22"/>
        <v/>
      </c>
      <c r="O42" s="32" t="str">
        <f t="shared" si="22"/>
        <v/>
      </c>
      <c r="P42" s="32" t="str">
        <f t="shared" si="22"/>
        <v/>
      </c>
      <c r="Q42" s="32" t="str">
        <f t="shared" si="22"/>
        <v/>
      </c>
      <c r="R42" s="32" t="str">
        <f t="shared" si="22"/>
        <v/>
      </c>
      <c r="S42" s="32" t="str">
        <f t="shared" si="22"/>
        <v/>
      </c>
      <c r="T42" s="32" t="str">
        <f t="shared" si="22"/>
        <v/>
      </c>
      <c r="U42" s="51" t="str">
        <f t="shared" si="22"/>
        <v/>
      </c>
      <c r="V42" s="55" t="str">
        <f t="shared" si="4"/>
        <v/>
      </c>
      <c r="AE42" t="e">
        <f t="shared" si="5"/>
        <v>#N/A</v>
      </c>
      <c r="AF42" t="e">
        <f t="shared" si="6"/>
        <v>#N/A</v>
      </c>
      <c r="AG42" s="3" t="str">
        <f t="shared" si="7"/>
        <v/>
      </c>
      <c r="AH42" s="3" t="str">
        <f t="shared" si="8"/>
        <v/>
      </c>
      <c r="AI42" s="3" t="str">
        <f t="shared" si="9"/>
        <v/>
      </c>
      <c r="AJ42" s="3" t="str">
        <f t="shared" si="10"/>
        <v/>
      </c>
      <c r="AK42" s="3" t="str">
        <f t="shared" si="11"/>
        <v/>
      </c>
      <c r="AL42" s="3" t="str">
        <f t="shared" si="12"/>
        <v/>
      </c>
      <c r="AM42" s="3" t="str">
        <f t="shared" si="13"/>
        <v/>
      </c>
      <c r="AN42" s="3" t="str">
        <f t="shared" si="14"/>
        <v/>
      </c>
      <c r="AO42" s="3" t="str">
        <f t="shared" si="15"/>
        <v/>
      </c>
      <c r="AQ42" t="e">
        <f>VLOOKUP($I42,PSMListe,'PSM Liste'!P$4,FALSE)</f>
        <v>#N/A</v>
      </c>
      <c r="AR42" t="e">
        <f>VLOOKUP($I42,PSMListe,'PSM Liste'!Q$4,FALSE)</f>
        <v>#N/A</v>
      </c>
      <c r="AS42" t="e">
        <f>VLOOKUP($I42,PSMListe,'PSM Liste'!R$4,FALSE)</f>
        <v>#N/A</v>
      </c>
      <c r="AT42" t="e">
        <f>VLOOKUP($I42,PSMListe,'PSM Liste'!S$4,FALSE)</f>
        <v>#N/A</v>
      </c>
      <c r="AU42" t="e">
        <f>VLOOKUP($I42,PSMListe,'PSM Liste'!T$4,FALSE)</f>
        <v>#N/A</v>
      </c>
      <c r="AV42" t="e">
        <f>VLOOKUP($I42,PSMListe,'PSM Liste'!U$4,FALSE)</f>
        <v>#N/A</v>
      </c>
      <c r="AW42" t="e">
        <f>VLOOKUP($I42,PSMListe,'PSM Liste'!V$4,FALSE)</f>
        <v>#N/A</v>
      </c>
      <c r="AX42" t="e">
        <f>VLOOKUP($I42,PSMListe,'PSM Liste'!W$4,FALSE)</f>
        <v>#N/A</v>
      </c>
      <c r="AY42" t="e">
        <f>VLOOKUP($I42,PSMListe,'PSM Liste'!X$4,FALSE)</f>
        <v>#N/A</v>
      </c>
      <c r="AZ42" t="e">
        <f>VLOOKUP($I42,PSMListe,'PSM Liste'!Y$4,FALSE)</f>
        <v>#N/A</v>
      </c>
      <c r="BA42" t="e">
        <f t="shared" si="16"/>
        <v>#N/A</v>
      </c>
      <c r="BB42" t="e">
        <f t="shared" si="17"/>
        <v>#N/A</v>
      </c>
      <c r="BC42" t="e">
        <f t="shared" si="18"/>
        <v>#N/A</v>
      </c>
      <c r="BG42" s="78" t="str">
        <f t="shared" si="19"/>
        <v/>
      </c>
      <c r="BH42" s="18" t="str">
        <f t="shared" si="20"/>
        <v/>
      </c>
      <c r="BI42" s="18" t="str">
        <f t="shared" si="23"/>
        <v/>
      </c>
      <c r="BJ42" s="79" t="str">
        <f t="shared" si="21"/>
        <v/>
      </c>
    </row>
    <row r="43" spans="1:62" ht="23.45" customHeight="1" thickBot="1" x14ac:dyDescent="0.3">
      <c r="A43" s="160"/>
      <c r="B43" s="162"/>
      <c r="C43" s="152" t="str">
        <f t="shared" ref="C43" si="70">IF(B40="","",B40)</f>
        <v/>
      </c>
      <c r="D43" s="164"/>
      <c r="E43" s="7">
        <f t="shared" ref="E43" si="71">D40</f>
        <v>0</v>
      </c>
      <c r="F43" s="7" t="s">
        <v>41</v>
      </c>
      <c r="G43" s="7">
        <v>77</v>
      </c>
      <c r="H43" s="57">
        <v>79</v>
      </c>
      <c r="I43" s="96"/>
      <c r="J43" s="97" t="str">
        <f t="shared" si="1"/>
        <v/>
      </c>
      <c r="K43" s="16" t="e">
        <f t="shared" si="2"/>
        <v>#N/A</v>
      </c>
      <c r="L43" s="15" t="str">
        <f>IF(I43="","",VLOOKUP(I43,PSMListe,'PSM Liste'!$T$4,FALSE))</f>
        <v/>
      </c>
      <c r="M43" s="33" t="str">
        <f t="shared" si="22"/>
        <v/>
      </c>
      <c r="N43" s="33" t="str">
        <f t="shared" si="22"/>
        <v/>
      </c>
      <c r="O43" s="33" t="str">
        <f t="shared" si="22"/>
        <v/>
      </c>
      <c r="P43" s="33" t="str">
        <f t="shared" si="22"/>
        <v/>
      </c>
      <c r="Q43" s="33" t="str">
        <f t="shared" si="22"/>
        <v/>
      </c>
      <c r="R43" s="33" t="str">
        <f t="shared" si="22"/>
        <v/>
      </c>
      <c r="S43" s="33" t="str">
        <f t="shared" si="22"/>
        <v/>
      </c>
      <c r="T43" s="33" t="str">
        <f t="shared" si="22"/>
        <v/>
      </c>
      <c r="U43" s="52" t="str">
        <f t="shared" si="22"/>
        <v/>
      </c>
      <c r="V43" s="56" t="str">
        <f t="shared" si="4"/>
        <v/>
      </c>
      <c r="AE43" t="e">
        <f t="shared" si="5"/>
        <v>#N/A</v>
      </c>
      <c r="AF43" t="e">
        <f t="shared" si="6"/>
        <v>#N/A</v>
      </c>
      <c r="AG43" s="3" t="str">
        <f t="shared" si="7"/>
        <v/>
      </c>
      <c r="AH43" s="3" t="str">
        <f t="shared" si="8"/>
        <v/>
      </c>
      <c r="AI43" s="3" t="str">
        <f t="shared" si="9"/>
        <v/>
      </c>
      <c r="AJ43" s="3" t="str">
        <f t="shared" si="10"/>
        <v/>
      </c>
      <c r="AK43" s="3" t="str">
        <f t="shared" si="11"/>
        <v/>
      </c>
      <c r="AL43" s="3" t="str">
        <f t="shared" si="12"/>
        <v/>
      </c>
      <c r="AM43" s="3" t="str">
        <f t="shared" si="13"/>
        <v/>
      </c>
      <c r="AN43" s="3" t="str">
        <f t="shared" si="14"/>
        <v/>
      </c>
      <c r="AO43" s="3" t="str">
        <f t="shared" si="15"/>
        <v/>
      </c>
      <c r="AQ43" t="e">
        <f>VLOOKUP($I43,PSMListe,'PSM Liste'!P$4,FALSE)</f>
        <v>#N/A</v>
      </c>
      <c r="AR43" t="e">
        <f>VLOOKUP($I43,PSMListe,'PSM Liste'!Q$4,FALSE)</f>
        <v>#N/A</v>
      </c>
      <c r="AS43" t="e">
        <f>VLOOKUP($I43,PSMListe,'PSM Liste'!R$4,FALSE)</f>
        <v>#N/A</v>
      </c>
      <c r="AT43" t="e">
        <f>VLOOKUP($I43,PSMListe,'PSM Liste'!S$4,FALSE)</f>
        <v>#N/A</v>
      </c>
      <c r="AU43" t="e">
        <f>VLOOKUP($I43,PSMListe,'PSM Liste'!T$4,FALSE)</f>
        <v>#N/A</v>
      </c>
      <c r="AV43" t="e">
        <f>VLOOKUP($I43,PSMListe,'PSM Liste'!U$4,FALSE)</f>
        <v>#N/A</v>
      </c>
      <c r="AW43" t="e">
        <f>VLOOKUP($I43,PSMListe,'PSM Liste'!V$4,FALSE)</f>
        <v>#N/A</v>
      </c>
      <c r="AX43" t="e">
        <f>VLOOKUP($I43,PSMListe,'PSM Liste'!W$4,FALSE)</f>
        <v>#N/A</v>
      </c>
      <c r="AY43" t="e">
        <f>VLOOKUP($I43,PSMListe,'PSM Liste'!X$4,FALSE)</f>
        <v>#N/A</v>
      </c>
      <c r="AZ43" t="e">
        <f>VLOOKUP($I43,PSMListe,'PSM Liste'!Y$4,FALSE)</f>
        <v>#N/A</v>
      </c>
      <c r="BA43" t="e">
        <f t="shared" si="16"/>
        <v>#N/A</v>
      </c>
      <c r="BB43" t="e">
        <f t="shared" si="17"/>
        <v>#N/A</v>
      </c>
      <c r="BC43" t="e">
        <f t="shared" si="18"/>
        <v>#N/A</v>
      </c>
      <c r="BG43" s="78" t="str">
        <f t="shared" si="19"/>
        <v/>
      </c>
      <c r="BH43" s="18" t="str">
        <f t="shared" si="20"/>
        <v/>
      </c>
      <c r="BI43" s="18" t="str">
        <f t="shared" si="23"/>
        <v/>
      </c>
      <c r="BJ43" s="79" t="str">
        <f t="shared" si="21"/>
        <v/>
      </c>
    </row>
    <row r="44" spans="1:62" ht="23.45" customHeight="1" x14ac:dyDescent="0.25">
      <c r="A44" s="166"/>
      <c r="B44" s="167"/>
      <c r="C44" s="152" t="str">
        <f t="shared" ref="C44" si="72">IF(B44="","",B44)</f>
        <v/>
      </c>
      <c r="D44" s="168"/>
      <c r="E44" s="73">
        <f t="shared" ref="E44" si="73">D44</f>
        <v>0</v>
      </c>
      <c r="F44" s="176" t="s">
        <v>56</v>
      </c>
      <c r="G44" s="177"/>
      <c r="H44" s="178"/>
      <c r="I44" s="93"/>
      <c r="J44" s="98" t="str">
        <f t="shared" si="1"/>
        <v/>
      </c>
      <c r="K44" s="12" t="e">
        <f t="shared" si="2"/>
        <v>#N/A</v>
      </c>
      <c r="L44" s="11" t="str">
        <f>IF(I44="","",VLOOKUP(I44,PSMListe,'PSM Liste'!$T$4,FALSE))</f>
        <v/>
      </c>
      <c r="M44" s="31" t="str">
        <f t="shared" si="22"/>
        <v/>
      </c>
      <c r="N44" s="31" t="str">
        <f t="shared" si="22"/>
        <v/>
      </c>
      <c r="O44" s="31" t="str">
        <f t="shared" si="22"/>
        <v/>
      </c>
      <c r="P44" s="31" t="str">
        <f t="shared" si="22"/>
        <v/>
      </c>
      <c r="Q44" s="31" t="str">
        <f t="shared" si="22"/>
        <v/>
      </c>
      <c r="R44" s="31" t="str">
        <f t="shared" si="22"/>
        <v/>
      </c>
      <c r="S44" s="31" t="str">
        <f t="shared" si="22"/>
        <v/>
      </c>
      <c r="T44" s="31" t="str">
        <f t="shared" si="22"/>
        <v/>
      </c>
      <c r="U44" s="50" t="str">
        <f t="shared" si="22"/>
        <v/>
      </c>
      <c r="V44" s="54" t="str">
        <f t="shared" si="4"/>
        <v/>
      </c>
      <c r="AE44" t="e">
        <f t="shared" si="5"/>
        <v>#N/A</v>
      </c>
      <c r="AF44" t="e">
        <f t="shared" si="6"/>
        <v>#N/A</v>
      </c>
      <c r="AG44" s="3" t="str">
        <f t="shared" si="7"/>
        <v/>
      </c>
      <c r="AH44" s="3" t="str">
        <f t="shared" si="8"/>
        <v/>
      </c>
      <c r="AI44" s="3" t="str">
        <f t="shared" si="9"/>
        <v/>
      </c>
      <c r="AJ44" s="3" t="str">
        <f t="shared" si="10"/>
        <v/>
      </c>
      <c r="AK44" s="3" t="str">
        <f t="shared" si="11"/>
        <v/>
      </c>
      <c r="AL44" s="3" t="str">
        <f t="shared" si="12"/>
        <v/>
      </c>
      <c r="AM44" s="3" t="str">
        <f t="shared" si="13"/>
        <v/>
      </c>
      <c r="AN44" s="3" t="str">
        <f t="shared" si="14"/>
        <v/>
      </c>
      <c r="AO44" s="3" t="str">
        <f t="shared" si="15"/>
        <v/>
      </c>
      <c r="AQ44" t="e">
        <f>VLOOKUP($I44,PSMListe,'PSM Liste'!P$4,FALSE)</f>
        <v>#N/A</v>
      </c>
      <c r="AR44" t="e">
        <f>VLOOKUP($I44,PSMListe,'PSM Liste'!Q$4,FALSE)</f>
        <v>#N/A</v>
      </c>
      <c r="AS44" t="e">
        <f>VLOOKUP($I44,PSMListe,'PSM Liste'!R$4,FALSE)</f>
        <v>#N/A</v>
      </c>
      <c r="AT44" t="e">
        <f>VLOOKUP($I44,PSMListe,'PSM Liste'!S$4,FALSE)</f>
        <v>#N/A</v>
      </c>
      <c r="AU44" t="e">
        <f>VLOOKUP($I44,PSMListe,'PSM Liste'!T$4,FALSE)</f>
        <v>#N/A</v>
      </c>
      <c r="AV44" t="e">
        <f>VLOOKUP($I44,PSMListe,'PSM Liste'!U$4,FALSE)</f>
        <v>#N/A</v>
      </c>
      <c r="AW44" t="e">
        <f>VLOOKUP($I44,PSMListe,'PSM Liste'!V$4,FALSE)</f>
        <v>#N/A</v>
      </c>
      <c r="AX44" t="e">
        <f>VLOOKUP($I44,PSMListe,'PSM Liste'!W$4,FALSE)</f>
        <v>#N/A</v>
      </c>
      <c r="AY44" t="e">
        <f>VLOOKUP($I44,PSMListe,'PSM Liste'!X$4,FALSE)</f>
        <v>#N/A</v>
      </c>
      <c r="AZ44" t="e">
        <f>VLOOKUP($I44,PSMListe,'PSM Liste'!Y$4,FALSE)</f>
        <v>#N/A</v>
      </c>
      <c r="BA44" t="e">
        <f t="shared" si="16"/>
        <v>#N/A</v>
      </c>
      <c r="BB44" t="e">
        <f t="shared" si="17"/>
        <v>#N/A</v>
      </c>
      <c r="BC44" t="e">
        <f t="shared" si="18"/>
        <v>#N/A</v>
      </c>
      <c r="BG44" s="78" t="str">
        <f t="shared" si="19"/>
        <v/>
      </c>
      <c r="BH44" s="18" t="str">
        <f t="shared" si="20"/>
        <v/>
      </c>
      <c r="BI44" s="18" t="str">
        <f t="shared" si="23"/>
        <v/>
      </c>
      <c r="BJ44" s="79" t="str">
        <f t="shared" si="21"/>
        <v/>
      </c>
    </row>
    <row r="45" spans="1:62" ht="23.45" customHeight="1" x14ac:dyDescent="0.25">
      <c r="A45" s="159"/>
      <c r="B45" s="161"/>
      <c r="C45" s="152" t="str">
        <f t="shared" ref="C45" si="74">IF(B44="","",B44)</f>
        <v/>
      </c>
      <c r="D45" s="163"/>
      <c r="E45" s="72">
        <f t="shared" ref="E45" si="75">D44</f>
        <v>0</v>
      </c>
      <c r="F45" s="169"/>
      <c r="G45" s="170"/>
      <c r="H45" s="171"/>
      <c r="I45" s="95"/>
      <c r="J45" s="94" t="str">
        <f t="shared" si="1"/>
        <v/>
      </c>
      <c r="K45" s="14" t="e">
        <f t="shared" si="2"/>
        <v>#N/A</v>
      </c>
      <c r="L45" s="13" t="str">
        <f>IF(I45="","",VLOOKUP(I45,PSMListe,'PSM Liste'!$T$4,FALSE))</f>
        <v/>
      </c>
      <c r="M45" s="32" t="str">
        <f t="shared" si="22"/>
        <v/>
      </c>
      <c r="N45" s="32" t="str">
        <f t="shared" si="22"/>
        <v/>
      </c>
      <c r="O45" s="32" t="str">
        <f t="shared" si="22"/>
        <v/>
      </c>
      <c r="P45" s="32" t="str">
        <f t="shared" si="22"/>
        <v/>
      </c>
      <c r="Q45" s="32" t="str">
        <f t="shared" si="22"/>
        <v/>
      </c>
      <c r="R45" s="32" t="str">
        <f t="shared" si="22"/>
        <v/>
      </c>
      <c r="S45" s="32" t="str">
        <f t="shared" si="22"/>
        <v/>
      </c>
      <c r="T45" s="32" t="str">
        <f t="shared" si="22"/>
        <v/>
      </c>
      <c r="U45" s="51" t="str">
        <f t="shared" si="22"/>
        <v/>
      </c>
      <c r="V45" s="55" t="str">
        <f t="shared" si="4"/>
        <v/>
      </c>
      <c r="AE45" t="e">
        <f t="shared" si="5"/>
        <v>#N/A</v>
      </c>
      <c r="AF45" t="e">
        <f t="shared" si="6"/>
        <v>#N/A</v>
      </c>
      <c r="AG45" s="3" t="str">
        <f t="shared" si="7"/>
        <v/>
      </c>
      <c r="AH45" s="3" t="str">
        <f t="shared" si="8"/>
        <v/>
      </c>
      <c r="AI45" s="3" t="str">
        <f t="shared" si="9"/>
        <v/>
      </c>
      <c r="AJ45" s="3" t="str">
        <f t="shared" si="10"/>
        <v/>
      </c>
      <c r="AK45" s="3" t="str">
        <f t="shared" si="11"/>
        <v/>
      </c>
      <c r="AL45" s="3" t="str">
        <f t="shared" si="12"/>
        <v/>
      </c>
      <c r="AM45" s="3" t="str">
        <f t="shared" si="13"/>
        <v/>
      </c>
      <c r="AN45" s="3" t="str">
        <f t="shared" si="14"/>
        <v/>
      </c>
      <c r="AO45" s="3" t="str">
        <f t="shared" si="15"/>
        <v/>
      </c>
      <c r="AQ45" t="e">
        <f>VLOOKUP($I45,PSMListe,'PSM Liste'!P$4,FALSE)</f>
        <v>#N/A</v>
      </c>
      <c r="AR45" t="e">
        <f>VLOOKUP($I45,PSMListe,'PSM Liste'!Q$4,FALSE)</f>
        <v>#N/A</v>
      </c>
      <c r="AS45" t="e">
        <f>VLOOKUP($I45,PSMListe,'PSM Liste'!R$4,FALSE)</f>
        <v>#N/A</v>
      </c>
      <c r="AT45" t="e">
        <f>VLOOKUP($I45,PSMListe,'PSM Liste'!S$4,FALSE)</f>
        <v>#N/A</v>
      </c>
      <c r="AU45" t="e">
        <f>VLOOKUP($I45,PSMListe,'PSM Liste'!T$4,FALSE)</f>
        <v>#N/A</v>
      </c>
      <c r="AV45" t="e">
        <f>VLOOKUP($I45,PSMListe,'PSM Liste'!U$4,FALSE)</f>
        <v>#N/A</v>
      </c>
      <c r="AW45" t="e">
        <f>VLOOKUP($I45,PSMListe,'PSM Liste'!V$4,FALSE)</f>
        <v>#N/A</v>
      </c>
      <c r="AX45" t="e">
        <f>VLOOKUP($I45,PSMListe,'PSM Liste'!W$4,FALSE)</f>
        <v>#N/A</v>
      </c>
      <c r="AY45" t="e">
        <f>VLOOKUP($I45,PSMListe,'PSM Liste'!X$4,FALSE)</f>
        <v>#N/A</v>
      </c>
      <c r="AZ45" t="e">
        <f>VLOOKUP($I45,PSMListe,'PSM Liste'!Y$4,FALSE)</f>
        <v>#N/A</v>
      </c>
      <c r="BA45" t="e">
        <f t="shared" si="16"/>
        <v>#N/A</v>
      </c>
      <c r="BB45" t="e">
        <f t="shared" si="17"/>
        <v>#N/A</v>
      </c>
      <c r="BC45" t="e">
        <f t="shared" si="18"/>
        <v>#N/A</v>
      </c>
      <c r="BG45" s="78" t="str">
        <f t="shared" si="19"/>
        <v/>
      </c>
      <c r="BH45" s="18" t="str">
        <f t="shared" si="20"/>
        <v/>
      </c>
      <c r="BI45" s="18" t="str">
        <f t="shared" si="23"/>
        <v/>
      </c>
      <c r="BJ45" s="79" t="str">
        <f t="shared" si="21"/>
        <v/>
      </c>
    </row>
    <row r="46" spans="1:62" ht="23.45" customHeight="1" x14ac:dyDescent="0.25">
      <c r="A46" s="159"/>
      <c r="B46" s="161"/>
      <c r="C46" s="152" t="str">
        <f t="shared" ref="C46" si="76">IF(B44="","",B44)</f>
        <v/>
      </c>
      <c r="D46" s="163"/>
      <c r="E46" s="72">
        <f t="shared" ref="E46" si="77">D44</f>
        <v>0</v>
      </c>
      <c r="F46" s="169"/>
      <c r="G46" s="170"/>
      <c r="H46" s="171"/>
      <c r="I46" s="95"/>
      <c r="J46" s="94" t="str">
        <f t="shared" si="1"/>
        <v/>
      </c>
      <c r="K46" s="14" t="e">
        <f t="shared" si="2"/>
        <v>#N/A</v>
      </c>
      <c r="L46" s="13" t="str">
        <f>IF(I46="","",VLOOKUP(I46,PSMListe,'PSM Liste'!$T$4,FALSE))</f>
        <v/>
      </c>
      <c r="M46" s="32" t="str">
        <f t="shared" si="22"/>
        <v/>
      </c>
      <c r="N46" s="32" t="str">
        <f t="shared" si="22"/>
        <v/>
      </c>
      <c r="O46" s="32" t="str">
        <f t="shared" si="22"/>
        <v/>
      </c>
      <c r="P46" s="32" t="str">
        <f t="shared" si="22"/>
        <v/>
      </c>
      <c r="Q46" s="32" t="str">
        <f t="shared" si="22"/>
        <v/>
      </c>
      <c r="R46" s="32" t="str">
        <f t="shared" si="22"/>
        <v/>
      </c>
      <c r="S46" s="32" t="str">
        <f t="shared" si="22"/>
        <v/>
      </c>
      <c r="T46" s="32" t="str">
        <f t="shared" si="22"/>
        <v/>
      </c>
      <c r="U46" s="51" t="str">
        <f t="shared" si="22"/>
        <v/>
      </c>
      <c r="V46" s="55" t="str">
        <f t="shared" si="4"/>
        <v/>
      </c>
      <c r="AE46" t="e">
        <f t="shared" si="5"/>
        <v>#N/A</v>
      </c>
      <c r="AF46" t="e">
        <f t="shared" si="6"/>
        <v>#N/A</v>
      </c>
      <c r="AG46" s="3" t="str">
        <f t="shared" si="7"/>
        <v/>
      </c>
      <c r="AH46" s="3" t="str">
        <f t="shared" si="8"/>
        <v/>
      </c>
      <c r="AI46" s="3" t="str">
        <f t="shared" si="9"/>
        <v/>
      </c>
      <c r="AJ46" s="3" t="str">
        <f t="shared" si="10"/>
        <v/>
      </c>
      <c r="AK46" s="3" t="str">
        <f t="shared" si="11"/>
        <v/>
      </c>
      <c r="AL46" s="3" t="str">
        <f t="shared" si="12"/>
        <v/>
      </c>
      <c r="AM46" s="3" t="str">
        <f t="shared" si="13"/>
        <v/>
      </c>
      <c r="AN46" s="3" t="str">
        <f t="shared" si="14"/>
        <v/>
      </c>
      <c r="AO46" s="3" t="str">
        <f t="shared" si="15"/>
        <v/>
      </c>
      <c r="AQ46" t="e">
        <f>VLOOKUP($I46,PSMListe,'PSM Liste'!P$4,FALSE)</f>
        <v>#N/A</v>
      </c>
      <c r="AR46" t="e">
        <f>VLOOKUP($I46,PSMListe,'PSM Liste'!Q$4,FALSE)</f>
        <v>#N/A</v>
      </c>
      <c r="AS46" t="e">
        <f>VLOOKUP($I46,PSMListe,'PSM Liste'!R$4,FALSE)</f>
        <v>#N/A</v>
      </c>
      <c r="AT46" t="e">
        <f>VLOOKUP($I46,PSMListe,'PSM Liste'!S$4,FALSE)</f>
        <v>#N/A</v>
      </c>
      <c r="AU46" t="e">
        <f>VLOOKUP($I46,PSMListe,'PSM Liste'!T$4,FALSE)</f>
        <v>#N/A</v>
      </c>
      <c r="AV46" t="e">
        <f>VLOOKUP($I46,PSMListe,'PSM Liste'!U$4,FALSE)</f>
        <v>#N/A</v>
      </c>
      <c r="AW46" t="e">
        <f>VLOOKUP($I46,PSMListe,'PSM Liste'!V$4,FALSE)</f>
        <v>#N/A</v>
      </c>
      <c r="AX46" t="e">
        <f>VLOOKUP($I46,PSMListe,'PSM Liste'!W$4,FALSE)</f>
        <v>#N/A</v>
      </c>
      <c r="AY46" t="e">
        <f>VLOOKUP($I46,PSMListe,'PSM Liste'!X$4,FALSE)</f>
        <v>#N/A</v>
      </c>
      <c r="AZ46" t="e">
        <f>VLOOKUP($I46,PSMListe,'PSM Liste'!Y$4,FALSE)</f>
        <v>#N/A</v>
      </c>
      <c r="BA46" t="e">
        <f t="shared" si="16"/>
        <v>#N/A</v>
      </c>
      <c r="BB46" t="e">
        <f t="shared" si="17"/>
        <v>#N/A</v>
      </c>
      <c r="BC46" t="e">
        <f t="shared" si="18"/>
        <v>#N/A</v>
      </c>
      <c r="BG46" s="78" t="str">
        <f t="shared" si="19"/>
        <v/>
      </c>
      <c r="BH46" s="18" t="str">
        <f t="shared" si="20"/>
        <v/>
      </c>
      <c r="BI46" s="18" t="str">
        <f t="shared" si="23"/>
        <v/>
      </c>
      <c r="BJ46" s="79" t="str">
        <f t="shared" si="21"/>
        <v/>
      </c>
    </row>
    <row r="47" spans="1:62" ht="23.45" customHeight="1" thickBot="1" x14ac:dyDescent="0.3">
      <c r="A47" s="160"/>
      <c r="B47" s="162"/>
      <c r="C47" s="152" t="str">
        <f t="shared" ref="C47" si="78">IF(B44="","",B44)</f>
        <v/>
      </c>
      <c r="D47" s="164"/>
      <c r="E47" s="7">
        <f t="shared" ref="E47" si="79">D44</f>
        <v>0</v>
      </c>
      <c r="F47" s="7" t="s">
        <v>41</v>
      </c>
      <c r="G47" s="7">
        <v>81</v>
      </c>
      <c r="H47" s="57"/>
      <c r="I47" s="96"/>
      <c r="J47" s="97" t="str">
        <f t="shared" si="1"/>
        <v/>
      </c>
      <c r="K47" s="16" t="e">
        <f t="shared" si="2"/>
        <v>#N/A</v>
      </c>
      <c r="L47" s="15" t="str">
        <f>IF(I47="","",VLOOKUP(I47,PSMListe,'PSM Liste'!$T$4,FALSE))</f>
        <v/>
      </c>
      <c r="M47" s="33" t="str">
        <f t="shared" si="22"/>
        <v/>
      </c>
      <c r="N47" s="33" t="str">
        <f t="shared" si="22"/>
        <v/>
      </c>
      <c r="O47" s="33" t="str">
        <f t="shared" si="22"/>
        <v/>
      </c>
      <c r="P47" s="33" t="str">
        <f t="shared" si="22"/>
        <v/>
      </c>
      <c r="Q47" s="33" t="str">
        <f t="shared" si="22"/>
        <v/>
      </c>
      <c r="R47" s="33" t="str">
        <f t="shared" si="22"/>
        <v/>
      </c>
      <c r="S47" s="33" t="str">
        <f t="shared" si="22"/>
        <v/>
      </c>
      <c r="T47" s="33" t="str">
        <f t="shared" si="22"/>
        <v/>
      </c>
      <c r="U47" s="52" t="str">
        <f t="shared" si="22"/>
        <v/>
      </c>
      <c r="V47" s="56" t="str">
        <f t="shared" si="4"/>
        <v/>
      </c>
      <c r="AE47" t="e">
        <f t="shared" si="5"/>
        <v>#N/A</v>
      </c>
      <c r="AF47" t="e">
        <f t="shared" si="6"/>
        <v>#N/A</v>
      </c>
      <c r="AG47" s="3" t="str">
        <f t="shared" si="7"/>
        <v/>
      </c>
      <c r="AH47" s="3" t="str">
        <f t="shared" si="8"/>
        <v/>
      </c>
      <c r="AI47" s="3" t="str">
        <f t="shared" si="9"/>
        <v/>
      </c>
      <c r="AJ47" s="3" t="str">
        <f t="shared" si="10"/>
        <v/>
      </c>
      <c r="AK47" s="3" t="str">
        <f t="shared" si="11"/>
        <v/>
      </c>
      <c r="AL47" s="3" t="str">
        <f t="shared" si="12"/>
        <v/>
      </c>
      <c r="AM47" s="3" t="str">
        <f t="shared" si="13"/>
        <v/>
      </c>
      <c r="AN47" s="3" t="str">
        <f t="shared" si="14"/>
        <v/>
      </c>
      <c r="AO47" s="3" t="str">
        <f t="shared" si="15"/>
        <v/>
      </c>
      <c r="AQ47" t="e">
        <f>VLOOKUP($I47,PSMListe,'PSM Liste'!P$4,FALSE)</f>
        <v>#N/A</v>
      </c>
      <c r="AR47" t="e">
        <f>VLOOKUP($I47,PSMListe,'PSM Liste'!Q$4,FALSE)</f>
        <v>#N/A</v>
      </c>
      <c r="AS47" t="e">
        <f>VLOOKUP($I47,PSMListe,'PSM Liste'!R$4,FALSE)</f>
        <v>#N/A</v>
      </c>
      <c r="AT47" t="e">
        <f>VLOOKUP($I47,PSMListe,'PSM Liste'!S$4,FALSE)</f>
        <v>#N/A</v>
      </c>
      <c r="AU47" t="e">
        <f>VLOOKUP($I47,PSMListe,'PSM Liste'!T$4,FALSE)</f>
        <v>#N/A</v>
      </c>
      <c r="AV47" t="e">
        <f>VLOOKUP($I47,PSMListe,'PSM Liste'!U$4,FALSE)</f>
        <v>#N/A</v>
      </c>
      <c r="AW47" t="e">
        <f>VLOOKUP($I47,PSMListe,'PSM Liste'!V$4,FALSE)</f>
        <v>#N/A</v>
      </c>
      <c r="AX47" t="e">
        <f>VLOOKUP($I47,PSMListe,'PSM Liste'!W$4,FALSE)</f>
        <v>#N/A</v>
      </c>
      <c r="AY47" t="e">
        <f>VLOOKUP($I47,PSMListe,'PSM Liste'!X$4,FALSE)</f>
        <v>#N/A</v>
      </c>
      <c r="AZ47" t="e">
        <f>VLOOKUP($I47,PSMListe,'PSM Liste'!Y$4,FALSE)</f>
        <v>#N/A</v>
      </c>
      <c r="BA47" t="e">
        <f t="shared" si="16"/>
        <v>#N/A</v>
      </c>
      <c r="BB47" t="e">
        <f t="shared" si="17"/>
        <v>#N/A</v>
      </c>
      <c r="BC47" t="e">
        <f t="shared" si="18"/>
        <v>#N/A</v>
      </c>
      <c r="BG47" s="78" t="str">
        <f t="shared" si="19"/>
        <v/>
      </c>
      <c r="BH47" s="18" t="str">
        <f t="shared" si="20"/>
        <v/>
      </c>
      <c r="BI47" s="18" t="str">
        <f t="shared" si="23"/>
        <v/>
      </c>
      <c r="BJ47" s="79" t="str">
        <f t="shared" si="21"/>
        <v/>
      </c>
    </row>
    <row r="48" spans="1:62" ht="23.45" customHeight="1" x14ac:dyDescent="0.25">
      <c r="A48" s="166"/>
      <c r="B48" s="167"/>
      <c r="C48" s="152" t="str">
        <f t="shared" ref="C48" si="80">IF(B48="","",B48)</f>
        <v/>
      </c>
      <c r="D48" s="168"/>
      <c r="E48" s="73">
        <f t="shared" ref="E48" si="81">D48</f>
        <v>0</v>
      </c>
      <c r="F48" s="176" t="s">
        <v>57</v>
      </c>
      <c r="G48" s="177"/>
      <c r="H48" s="178"/>
      <c r="I48" s="93"/>
      <c r="J48" s="98" t="str">
        <f t="shared" si="1"/>
        <v/>
      </c>
      <c r="K48" s="12" t="e">
        <f t="shared" si="2"/>
        <v>#N/A</v>
      </c>
      <c r="L48" s="11" t="str">
        <f>IF(I48="","",VLOOKUP(I48,PSMListe,'PSM Liste'!$T$4,FALSE))</f>
        <v/>
      </c>
      <c r="M48" s="31" t="str">
        <f t="shared" si="22"/>
        <v/>
      </c>
      <c r="N48" s="31" t="str">
        <f t="shared" si="22"/>
        <v/>
      </c>
      <c r="O48" s="31" t="str">
        <f t="shared" si="22"/>
        <v/>
      </c>
      <c r="P48" s="31" t="str">
        <f t="shared" si="22"/>
        <v/>
      </c>
      <c r="Q48" s="31" t="str">
        <f t="shared" si="22"/>
        <v/>
      </c>
      <c r="R48" s="31" t="str">
        <f t="shared" si="22"/>
        <v/>
      </c>
      <c r="S48" s="31" t="str">
        <f t="shared" si="22"/>
        <v/>
      </c>
      <c r="T48" s="31" t="str">
        <f t="shared" si="22"/>
        <v/>
      </c>
      <c r="U48" s="50" t="str">
        <f t="shared" si="22"/>
        <v/>
      </c>
      <c r="V48" s="54" t="str">
        <f t="shared" si="4"/>
        <v/>
      </c>
      <c r="AE48" t="e">
        <f t="shared" si="5"/>
        <v>#N/A</v>
      </c>
      <c r="AF48" t="e">
        <f t="shared" si="6"/>
        <v>#N/A</v>
      </c>
      <c r="AG48" s="3" t="str">
        <f t="shared" si="7"/>
        <v/>
      </c>
      <c r="AH48" s="3" t="str">
        <f t="shared" si="8"/>
        <v/>
      </c>
      <c r="AI48" s="3" t="str">
        <f t="shared" si="9"/>
        <v/>
      </c>
      <c r="AJ48" s="3" t="str">
        <f t="shared" si="10"/>
        <v/>
      </c>
      <c r="AK48" s="3" t="str">
        <f t="shared" si="11"/>
        <v/>
      </c>
      <c r="AL48" s="3" t="str">
        <f t="shared" si="12"/>
        <v/>
      </c>
      <c r="AM48" s="3" t="str">
        <f t="shared" si="13"/>
        <v/>
      </c>
      <c r="AN48" s="3" t="str">
        <f t="shared" si="14"/>
        <v/>
      </c>
      <c r="AO48" s="3" t="str">
        <f t="shared" si="15"/>
        <v/>
      </c>
      <c r="AQ48" t="e">
        <f>VLOOKUP($I48,PSMListe,'PSM Liste'!P$4,FALSE)</f>
        <v>#N/A</v>
      </c>
      <c r="AR48" t="e">
        <f>VLOOKUP($I48,PSMListe,'PSM Liste'!Q$4,FALSE)</f>
        <v>#N/A</v>
      </c>
      <c r="AS48" t="e">
        <f>VLOOKUP($I48,PSMListe,'PSM Liste'!R$4,FALSE)</f>
        <v>#N/A</v>
      </c>
      <c r="AT48" t="e">
        <f>VLOOKUP($I48,PSMListe,'PSM Liste'!S$4,FALSE)</f>
        <v>#N/A</v>
      </c>
      <c r="AU48" t="e">
        <f>VLOOKUP($I48,PSMListe,'PSM Liste'!T$4,FALSE)</f>
        <v>#N/A</v>
      </c>
      <c r="AV48" t="e">
        <f>VLOOKUP($I48,PSMListe,'PSM Liste'!U$4,FALSE)</f>
        <v>#N/A</v>
      </c>
      <c r="AW48" t="e">
        <f>VLOOKUP($I48,PSMListe,'PSM Liste'!V$4,FALSE)</f>
        <v>#N/A</v>
      </c>
      <c r="AX48" t="e">
        <f>VLOOKUP($I48,PSMListe,'PSM Liste'!W$4,FALSE)</f>
        <v>#N/A</v>
      </c>
      <c r="AY48" t="e">
        <f>VLOOKUP($I48,PSMListe,'PSM Liste'!X$4,FALSE)</f>
        <v>#N/A</v>
      </c>
      <c r="AZ48" t="e">
        <f>VLOOKUP($I48,PSMListe,'PSM Liste'!Y$4,FALSE)</f>
        <v>#N/A</v>
      </c>
      <c r="BA48" t="e">
        <f t="shared" si="16"/>
        <v>#N/A</v>
      </c>
      <c r="BB48" t="e">
        <f t="shared" si="17"/>
        <v>#N/A</v>
      </c>
      <c r="BC48" t="e">
        <f t="shared" si="18"/>
        <v>#N/A</v>
      </c>
      <c r="BG48" s="78" t="str">
        <f t="shared" si="19"/>
        <v/>
      </c>
      <c r="BH48" s="18" t="str">
        <f t="shared" si="20"/>
        <v/>
      </c>
      <c r="BI48" s="18" t="str">
        <f t="shared" si="23"/>
        <v/>
      </c>
      <c r="BJ48" s="79" t="str">
        <f t="shared" si="21"/>
        <v/>
      </c>
    </row>
    <row r="49" spans="1:62" ht="23.45" customHeight="1" x14ac:dyDescent="0.25">
      <c r="A49" s="159"/>
      <c r="B49" s="161"/>
      <c r="C49" s="152" t="str">
        <f t="shared" ref="C49" si="82">IF(B48="","",B48)</f>
        <v/>
      </c>
      <c r="D49" s="163"/>
      <c r="E49" s="72">
        <f t="shared" ref="E49" si="83">D48</f>
        <v>0</v>
      </c>
      <c r="F49" s="169"/>
      <c r="G49" s="170"/>
      <c r="H49" s="171"/>
      <c r="I49" s="95"/>
      <c r="J49" s="94" t="str">
        <f t="shared" si="1"/>
        <v/>
      </c>
      <c r="K49" s="14" t="e">
        <f t="shared" si="2"/>
        <v>#N/A</v>
      </c>
      <c r="L49" s="13" t="str">
        <f>IF(I49="","",VLOOKUP(I49,PSMListe,'PSM Liste'!$T$4,FALSE))</f>
        <v/>
      </c>
      <c r="M49" s="32" t="str">
        <f t="shared" si="22"/>
        <v/>
      </c>
      <c r="N49" s="32" t="str">
        <f t="shared" si="22"/>
        <v/>
      </c>
      <c r="O49" s="32" t="str">
        <f t="shared" si="22"/>
        <v/>
      </c>
      <c r="P49" s="32" t="str">
        <f t="shared" si="22"/>
        <v/>
      </c>
      <c r="Q49" s="32" t="str">
        <f t="shared" si="22"/>
        <v/>
      </c>
      <c r="R49" s="32" t="str">
        <f t="shared" si="22"/>
        <v/>
      </c>
      <c r="S49" s="32" t="str">
        <f t="shared" si="22"/>
        <v/>
      </c>
      <c r="T49" s="32" t="str">
        <f t="shared" si="22"/>
        <v/>
      </c>
      <c r="U49" s="51" t="str">
        <f t="shared" si="22"/>
        <v/>
      </c>
      <c r="V49" s="55" t="str">
        <f t="shared" si="4"/>
        <v/>
      </c>
      <c r="AE49" t="e">
        <f t="shared" si="5"/>
        <v>#N/A</v>
      </c>
      <c r="AF49" t="e">
        <f t="shared" si="6"/>
        <v>#N/A</v>
      </c>
      <c r="AG49" s="3" t="str">
        <f t="shared" si="7"/>
        <v/>
      </c>
      <c r="AH49" s="3" t="str">
        <f t="shared" si="8"/>
        <v/>
      </c>
      <c r="AI49" s="3" t="str">
        <f t="shared" si="9"/>
        <v/>
      </c>
      <c r="AJ49" s="3" t="str">
        <f t="shared" si="10"/>
        <v/>
      </c>
      <c r="AK49" s="3" t="str">
        <f t="shared" si="11"/>
        <v/>
      </c>
      <c r="AL49" s="3" t="str">
        <f t="shared" si="12"/>
        <v/>
      </c>
      <c r="AM49" s="3" t="str">
        <f t="shared" si="13"/>
        <v/>
      </c>
      <c r="AN49" s="3" t="str">
        <f t="shared" si="14"/>
        <v/>
      </c>
      <c r="AO49" s="3" t="str">
        <f t="shared" si="15"/>
        <v/>
      </c>
      <c r="AQ49" t="e">
        <f>VLOOKUP($I49,PSMListe,'PSM Liste'!P$4,FALSE)</f>
        <v>#N/A</v>
      </c>
      <c r="AR49" t="e">
        <f>VLOOKUP($I49,PSMListe,'PSM Liste'!Q$4,FALSE)</f>
        <v>#N/A</v>
      </c>
      <c r="AS49" t="e">
        <f>VLOOKUP($I49,PSMListe,'PSM Liste'!R$4,FALSE)</f>
        <v>#N/A</v>
      </c>
      <c r="AT49" t="e">
        <f>VLOOKUP($I49,PSMListe,'PSM Liste'!S$4,FALSE)</f>
        <v>#N/A</v>
      </c>
      <c r="AU49" t="e">
        <f>VLOOKUP($I49,PSMListe,'PSM Liste'!T$4,FALSE)</f>
        <v>#N/A</v>
      </c>
      <c r="AV49" t="e">
        <f>VLOOKUP($I49,PSMListe,'PSM Liste'!U$4,FALSE)</f>
        <v>#N/A</v>
      </c>
      <c r="AW49" t="e">
        <f>VLOOKUP($I49,PSMListe,'PSM Liste'!V$4,FALSE)</f>
        <v>#N/A</v>
      </c>
      <c r="AX49" t="e">
        <f>VLOOKUP($I49,PSMListe,'PSM Liste'!W$4,FALSE)</f>
        <v>#N/A</v>
      </c>
      <c r="AY49" t="e">
        <f>VLOOKUP($I49,PSMListe,'PSM Liste'!X$4,FALSE)</f>
        <v>#N/A</v>
      </c>
      <c r="AZ49" t="e">
        <f>VLOOKUP($I49,PSMListe,'PSM Liste'!Y$4,FALSE)</f>
        <v>#N/A</v>
      </c>
      <c r="BA49" t="e">
        <f t="shared" si="16"/>
        <v>#N/A</v>
      </c>
      <c r="BB49" t="e">
        <f t="shared" si="17"/>
        <v>#N/A</v>
      </c>
      <c r="BC49" t="e">
        <f t="shared" si="18"/>
        <v>#N/A</v>
      </c>
      <c r="BG49" s="78" t="str">
        <f t="shared" si="19"/>
        <v/>
      </c>
      <c r="BH49" s="18" t="str">
        <f t="shared" si="20"/>
        <v/>
      </c>
      <c r="BI49" s="18" t="str">
        <f t="shared" si="23"/>
        <v/>
      </c>
      <c r="BJ49" s="79" t="str">
        <f t="shared" si="21"/>
        <v/>
      </c>
    </row>
    <row r="50" spans="1:62" ht="23.45" customHeight="1" x14ac:dyDescent="0.25">
      <c r="A50" s="159"/>
      <c r="B50" s="161"/>
      <c r="C50" s="152" t="str">
        <f t="shared" ref="C50" si="84">IF(B48="","",B48)</f>
        <v/>
      </c>
      <c r="D50" s="163"/>
      <c r="E50" s="72">
        <f t="shared" ref="E50" si="85">D48</f>
        <v>0</v>
      </c>
      <c r="F50" s="169"/>
      <c r="G50" s="170"/>
      <c r="H50" s="171"/>
      <c r="I50" s="95"/>
      <c r="J50" s="94" t="str">
        <f t="shared" si="1"/>
        <v/>
      </c>
      <c r="K50" s="14" t="e">
        <f t="shared" si="2"/>
        <v>#N/A</v>
      </c>
      <c r="L50" s="13" t="str">
        <f>IF(I50="","",VLOOKUP(I50,PSMListe,'PSM Liste'!$T$4,FALSE))</f>
        <v/>
      </c>
      <c r="M50" s="32" t="str">
        <f t="shared" si="22"/>
        <v/>
      </c>
      <c r="N50" s="32" t="str">
        <f t="shared" si="22"/>
        <v/>
      </c>
      <c r="O50" s="32" t="str">
        <f t="shared" si="22"/>
        <v/>
      </c>
      <c r="P50" s="32" t="str">
        <f t="shared" si="22"/>
        <v/>
      </c>
      <c r="Q50" s="32" t="str">
        <f t="shared" si="22"/>
        <v/>
      </c>
      <c r="R50" s="32" t="str">
        <f t="shared" si="22"/>
        <v/>
      </c>
      <c r="S50" s="32" t="str">
        <f t="shared" si="22"/>
        <v/>
      </c>
      <c r="T50" s="32" t="str">
        <f t="shared" si="22"/>
        <v/>
      </c>
      <c r="U50" s="51" t="str">
        <f t="shared" si="22"/>
        <v/>
      </c>
      <c r="V50" s="55" t="str">
        <f t="shared" si="4"/>
        <v/>
      </c>
      <c r="AE50" t="e">
        <f t="shared" si="5"/>
        <v>#N/A</v>
      </c>
      <c r="AF50" t="e">
        <f t="shared" si="6"/>
        <v>#N/A</v>
      </c>
      <c r="AG50" s="3" t="str">
        <f t="shared" si="7"/>
        <v/>
      </c>
      <c r="AH50" s="3" t="str">
        <f t="shared" si="8"/>
        <v/>
      </c>
      <c r="AI50" s="3" t="str">
        <f t="shared" si="9"/>
        <v/>
      </c>
      <c r="AJ50" s="3" t="str">
        <f t="shared" si="10"/>
        <v/>
      </c>
      <c r="AK50" s="3" t="str">
        <f t="shared" si="11"/>
        <v/>
      </c>
      <c r="AL50" s="3" t="str">
        <f t="shared" si="12"/>
        <v/>
      </c>
      <c r="AM50" s="3" t="str">
        <f t="shared" si="13"/>
        <v/>
      </c>
      <c r="AN50" s="3" t="str">
        <f t="shared" si="14"/>
        <v/>
      </c>
      <c r="AO50" s="3" t="str">
        <f t="shared" si="15"/>
        <v/>
      </c>
      <c r="AQ50" t="e">
        <f>VLOOKUP($I50,PSMListe,'PSM Liste'!P$4,FALSE)</f>
        <v>#N/A</v>
      </c>
      <c r="AR50" t="e">
        <f>VLOOKUP($I50,PSMListe,'PSM Liste'!Q$4,FALSE)</f>
        <v>#N/A</v>
      </c>
      <c r="AS50" t="e">
        <f>VLOOKUP($I50,PSMListe,'PSM Liste'!R$4,FALSE)</f>
        <v>#N/A</v>
      </c>
      <c r="AT50" t="e">
        <f>VLOOKUP($I50,PSMListe,'PSM Liste'!S$4,FALSE)</f>
        <v>#N/A</v>
      </c>
      <c r="AU50" t="e">
        <f>VLOOKUP($I50,PSMListe,'PSM Liste'!T$4,FALSE)</f>
        <v>#N/A</v>
      </c>
      <c r="AV50" t="e">
        <f>VLOOKUP($I50,PSMListe,'PSM Liste'!U$4,FALSE)</f>
        <v>#N/A</v>
      </c>
      <c r="AW50" t="e">
        <f>VLOOKUP($I50,PSMListe,'PSM Liste'!V$4,FALSE)</f>
        <v>#N/A</v>
      </c>
      <c r="AX50" t="e">
        <f>VLOOKUP($I50,PSMListe,'PSM Liste'!W$4,FALSE)</f>
        <v>#N/A</v>
      </c>
      <c r="AY50" t="e">
        <f>VLOOKUP($I50,PSMListe,'PSM Liste'!X$4,FALSE)</f>
        <v>#N/A</v>
      </c>
      <c r="AZ50" t="e">
        <f>VLOOKUP($I50,PSMListe,'PSM Liste'!Y$4,FALSE)</f>
        <v>#N/A</v>
      </c>
      <c r="BA50" t="e">
        <f t="shared" si="16"/>
        <v>#N/A</v>
      </c>
      <c r="BB50" t="e">
        <f t="shared" si="17"/>
        <v>#N/A</v>
      </c>
      <c r="BC50" t="e">
        <f t="shared" si="18"/>
        <v>#N/A</v>
      </c>
      <c r="BG50" s="78" t="str">
        <f t="shared" si="19"/>
        <v/>
      </c>
      <c r="BH50" s="18" t="str">
        <f t="shared" si="20"/>
        <v/>
      </c>
      <c r="BI50" s="18" t="str">
        <f t="shared" si="23"/>
        <v/>
      </c>
      <c r="BJ50" s="79" t="str">
        <f t="shared" si="21"/>
        <v/>
      </c>
    </row>
    <row r="51" spans="1:62" ht="23.45" customHeight="1" thickBot="1" x14ac:dyDescent="0.3">
      <c r="A51" s="160"/>
      <c r="B51" s="162"/>
      <c r="C51" s="152" t="str">
        <f t="shared" ref="C51" si="86">IF(B48="","",B48)</f>
        <v/>
      </c>
      <c r="D51" s="164"/>
      <c r="E51" s="7">
        <f t="shared" ref="E51" si="87">D48</f>
        <v>0</v>
      </c>
      <c r="F51" s="7" t="s">
        <v>41</v>
      </c>
      <c r="G51" s="7">
        <v>85</v>
      </c>
      <c r="H51" s="57"/>
      <c r="I51" s="96"/>
      <c r="J51" s="97" t="str">
        <f t="shared" si="1"/>
        <v/>
      </c>
      <c r="K51" s="16" t="e">
        <f t="shared" si="2"/>
        <v>#N/A</v>
      </c>
      <c r="L51" s="15" t="str">
        <f>IF(I51="","",VLOOKUP(I51,PSMListe,'PSM Liste'!$T$4,FALSE))</f>
        <v/>
      </c>
      <c r="M51" s="33" t="str">
        <f t="shared" si="22"/>
        <v/>
      </c>
      <c r="N51" s="33" t="str">
        <f t="shared" si="22"/>
        <v/>
      </c>
      <c r="O51" s="33" t="str">
        <f t="shared" si="22"/>
        <v/>
      </c>
      <c r="P51" s="33" t="str">
        <f t="shared" si="22"/>
        <v/>
      </c>
      <c r="Q51" s="33" t="str">
        <f t="shared" si="22"/>
        <v/>
      </c>
      <c r="R51" s="33" t="str">
        <f t="shared" si="22"/>
        <v/>
      </c>
      <c r="S51" s="33" t="str">
        <f t="shared" si="22"/>
        <v/>
      </c>
      <c r="T51" s="33" t="str">
        <f t="shared" si="22"/>
        <v/>
      </c>
      <c r="U51" s="52" t="str">
        <f t="shared" si="22"/>
        <v/>
      </c>
      <c r="V51" s="56" t="str">
        <f t="shared" si="4"/>
        <v/>
      </c>
      <c r="AE51" t="e">
        <f t="shared" si="5"/>
        <v>#N/A</v>
      </c>
      <c r="AF51" t="e">
        <f t="shared" si="6"/>
        <v>#N/A</v>
      </c>
      <c r="AG51" s="3" t="str">
        <f t="shared" si="7"/>
        <v/>
      </c>
      <c r="AH51" s="3" t="str">
        <f t="shared" si="8"/>
        <v/>
      </c>
      <c r="AI51" s="3" t="str">
        <f t="shared" si="9"/>
        <v/>
      </c>
      <c r="AJ51" s="3" t="str">
        <f t="shared" si="10"/>
        <v/>
      </c>
      <c r="AK51" s="3" t="str">
        <f t="shared" si="11"/>
        <v/>
      </c>
      <c r="AL51" s="3" t="str">
        <f t="shared" si="12"/>
        <v/>
      </c>
      <c r="AM51" s="3" t="str">
        <f t="shared" si="13"/>
        <v/>
      </c>
      <c r="AN51" s="3" t="str">
        <f t="shared" si="14"/>
        <v/>
      </c>
      <c r="AO51" s="3" t="str">
        <f t="shared" si="15"/>
        <v/>
      </c>
      <c r="AQ51" t="e">
        <f>VLOOKUP($I51,PSMListe,'PSM Liste'!P$4,FALSE)</f>
        <v>#N/A</v>
      </c>
      <c r="AR51" t="e">
        <f>VLOOKUP($I51,PSMListe,'PSM Liste'!Q$4,FALSE)</f>
        <v>#N/A</v>
      </c>
      <c r="AS51" t="e">
        <f>VLOOKUP($I51,PSMListe,'PSM Liste'!R$4,FALSE)</f>
        <v>#N/A</v>
      </c>
      <c r="AT51" t="e">
        <f>VLOOKUP($I51,PSMListe,'PSM Liste'!S$4,FALSE)</f>
        <v>#N/A</v>
      </c>
      <c r="AU51" t="e">
        <f>VLOOKUP($I51,PSMListe,'PSM Liste'!T$4,FALSE)</f>
        <v>#N/A</v>
      </c>
      <c r="AV51" t="e">
        <f>VLOOKUP($I51,PSMListe,'PSM Liste'!U$4,FALSE)</f>
        <v>#N/A</v>
      </c>
      <c r="AW51" t="e">
        <f>VLOOKUP($I51,PSMListe,'PSM Liste'!V$4,FALSE)</f>
        <v>#N/A</v>
      </c>
      <c r="AX51" t="e">
        <f>VLOOKUP($I51,PSMListe,'PSM Liste'!W$4,FALSE)</f>
        <v>#N/A</v>
      </c>
      <c r="AY51" t="e">
        <f>VLOOKUP($I51,PSMListe,'PSM Liste'!X$4,FALSE)</f>
        <v>#N/A</v>
      </c>
      <c r="AZ51" t="e">
        <f>VLOOKUP($I51,PSMListe,'PSM Liste'!Y$4,FALSE)</f>
        <v>#N/A</v>
      </c>
      <c r="BA51" t="e">
        <f t="shared" si="16"/>
        <v>#N/A</v>
      </c>
      <c r="BB51" t="e">
        <f t="shared" si="17"/>
        <v>#N/A</v>
      </c>
      <c r="BC51" t="e">
        <f t="shared" si="18"/>
        <v>#N/A</v>
      </c>
      <c r="BG51" s="78" t="str">
        <f t="shared" si="19"/>
        <v/>
      </c>
      <c r="BH51" s="18" t="str">
        <f t="shared" si="20"/>
        <v/>
      </c>
      <c r="BI51" s="18" t="str">
        <f t="shared" si="23"/>
        <v/>
      </c>
      <c r="BJ51" s="79" t="str">
        <f t="shared" si="21"/>
        <v/>
      </c>
    </row>
    <row r="52" spans="1:62" ht="23.45" customHeight="1" x14ac:dyDescent="0.25">
      <c r="A52" s="179"/>
      <c r="B52" s="167"/>
      <c r="C52" s="152" t="str">
        <f t="shared" ref="C52" si="88">IF(B52="","",B52)</f>
        <v/>
      </c>
      <c r="D52" s="168"/>
      <c r="E52" s="73">
        <f t="shared" ref="E52" si="89">D52</f>
        <v>0</v>
      </c>
      <c r="F52" s="176" t="s">
        <v>82</v>
      </c>
      <c r="G52" s="177"/>
      <c r="H52" s="178"/>
      <c r="I52" s="93"/>
      <c r="J52" s="98" t="str">
        <f t="shared" si="1"/>
        <v/>
      </c>
      <c r="K52" s="12" t="e">
        <f t="shared" si="2"/>
        <v>#N/A</v>
      </c>
      <c r="L52" s="11" t="str">
        <f>IF(I52="","",VLOOKUP(I52,PSMListe,'PSM Liste'!$T$4,FALSE))</f>
        <v/>
      </c>
      <c r="M52" s="31" t="str">
        <f t="shared" si="22"/>
        <v/>
      </c>
      <c r="N52" s="31" t="str">
        <f t="shared" si="22"/>
        <v/>
      </c>
      <c r="O52" s="31" t="str">
        <f t="shared" si="22"/>
        <v/>
      </c>
      <c r="P52" s="31" t="str">
        <f t="shared" si="22"/>
        <v/>
      </c>
      <c r="Q52" s="31" t="str">
        <f t="shared" si="22"/>
        <v/>
      </c>
      <c r="R52" s="31" t="str">
        <f t="shared" si="22"/>
        <v/>
      </c>
      <c r="S52" s="31" t="str">
        <f t="shared" si="22"/>
        <v/>
      </c>
      <c r="T52" s="31" t="str">
        <f t="shared" si="22"/>
        <v/>
      </c>
      <c r="U52" s="50" t="str">
        <f t="shared" si="22"/>
        <v/>
      </c>
      <c r="V52" s="54" t="str">
        <f t="shared" si="4"/>
        <v/>
      </c>
      <c r="AE52" t="e">
        <f t="shared" si="5"/>
        <v>#N/A</v>
      </c>
      <c r="AF52" t="e">
        <f t="shared" si="6"/>
        <v>#N/A</v>
      </c>
      <c r="AG52" s="3" t="str">
        <f t="shared" si="7"/>
        <v/>
      </c>
      <c r="AH52" s="3" t="str">
        <f t="shared" si="8"/>
        <v/>
      </c>
      <c r="AI52" s="3" t="str">
        <f t="shared" si="9"/>
        <v/>
      </c>
      <c r="AJ52" s="3" t="str">
        <f t="shared" si="10"/>
        <v/>
      </c>
      <c r="AK52" s="3" t="str">
        <f t="shared" si="11"/>
        <v/>
      </c>
      <c r="AL52" s="3" t="str">
        <f t="shared" si="12"/>
        <v/>
      </c>
      <c r="AM52" s="3" t="str">
        <f t="shared" si="13"/>
        <v/>
      </c>
      <c r="AN52" s="3" t="str">
        <f t="shared" si="14"/>
        <v/>
      </c>
      <c r="AO52" s="3" t="str">
        <f t="shared" si="15"/>
        <v/>
      </c>
      <c r="AQ52" t="e">
        <f>VLOOKUP($I52,PSMListe,'PSM Liste'!P$4,FALSE)</f>
        <v>#N/A</v>
      </c>
      <c r="AR52" t="e">
        <f>VLOOKUP($I52,PSMListe,'PSM Liste'!Q$4,FALSE)</f>
        <v>#N/A</v>
      </c>
      <c r="AS52" t="e">
        <f>VLOOKUP($I52,PSMListe,'PSM Liste'!R$4,FALSE)</f>
        <v>#N/A</v>
      </c>
      <c r="AT52" t="e">
        <f>VLOOKUP($I52,PSMListe,'PSM Liste'!S$4,FALSE)</f>
        <v>#N/A</v>
      </c>
      <c r="AU52" t="e">
        <f>VLOOKUP($I52,PSMListe,'PSM Liste'!T$4,FALSE)</f>
        <v>#N/A</v>
      </c>
      <c r="AV52" t="e">
        <f>VLOOKUP($I52,PSMListe,'PSM Liste'!U$4,FALSE)</f>
        <v>#N/A</v>
      </c>
      <c r="AW52" t="e">
        <f>VLOOKUP($I52,PSMListe,'PSM Liste'!V$4,FALSE)</f>
        <v>#N/A</v>
      </c>
      <c r="AX52" t="e">
        <f>VLOOKUP($I52,PSMListe,'PSM Liste'!W$4,FALSE)</f>
        <v>#N/A</v>
      </c>
      <c r="AY52" t="e">
        <f>VLOOKUP($I52,PSMListe,'PSM Liste'!X$4,FALSE)</f>
        <v>#N/A</v>
      </c>
      <c r="AZ52" t="e">
        <f>VLOOKUP($I52,PSMListe,'PSM Liste'!Y$4,FALSE)</f>
        <v>#N/A</v>
      </c>
      <c r="BA52" t="e">
        <f t="shared" si="16"/>
        <v>#N/A</v>
      </c>
      <c r="BB52" t="e">
        <f t="shared" si="17"/>
        <v>#N/A</v>
      </c>
      <c r="BC52" t="e">
        <f t="shared" si="18"/>
        <v>#N/A</v>
      </c>
      <c r="BG52" s="78" t="str">
        <f t="shared" si="19"/>
        <v/>
      </c>
      <c r="BH52" s="18" t="str">
        <f t="shared" si="20"/>
        <v/>
      </c>
      <c r="BI52" s="18" t="str">
        <f t="shared" si="23"/>
        <v/>
      </c>
      <c r="BJ52" s="79" t="str">
        <f t="shared" si="21"/>
        <v/>
      </c>
    </row>
    <row r="53" spans="1:62" ht="23.45" customHeight="1" x14ac:dyDescent="0.25">
      <c r="A53" s="159"/>
      <c r="B53" s="161"/>
      <c r="C53" s="152" t="str">
        <f t="shared" ref="C53" si="90">IF(B52="","",B52)</f>
        <v/>
      </c>
      <c r="D53" s="163"/>
      <c r="E53" s="72">
        <f t="shared" ref="E53" si="91">D52</f>
        <v>0</v>
      </c>
      <c r="F53" s="169"/>
      <c r="G53" s="170"/>
      <c r="H53" s="171"/>
      <c r="I53" s="95"/>
      <c r="J53" s="94" t="str">
        <f t="shared" si="1"/>
        <v/>
      </c>
      <c r="K53" s="14" t="e">
        <f>IF(AV53&gt;0,BB53,IF(C53&lt;=61,AX53,(IF(AND(C53&gt;61,C53&lt;=71),AY53,(IF(C53&gt;71,AZ53,"Fehler"))))))</f>
        <v>#N/A</v>
      </c>
      <c r="L53" s="13" t="str">
        <f>IF(I53="","",VLOOKUP(I53,PSMListe,'PSM Liste'!$T$4,FALSE))</f>
        <v/>
      </c>
      <c r="M53" s="32" t="str">
        <f t="shared" si="22"/>
        <v/>
      </c>
      <c r="N53" s="32" t="str">
        <f t="shared" si="22"/>
        <v/>
      </c>
      <c r="O53" s="32" t="str">
        <f t="shared" si="22"/>
        <v/>
      </c>
      <c r="P53" s="32" t="str">
        <f t="shared" si="22"/>
        <v/>
      </c>
      <c r="Q53" s="32" t="str">
        <f t="shared" si="22"/>
        <v/>
      </c>
      <c r="R53" s="32" t="str">
        <f t="shared" si="22"/>
        <v/>
      </c>
      <c r="S53" s="32" t="str">
        <f t="shared" si="22"/>
        <v/>
      </c>
      <c r="T53" s="32" t="str">
        <f t="shared" si="22"/>
        <v/>
      </c>
      <c r="U53" s="51" t="str">
        <f t="shared" si="22"/>
        <v/>
      </c>
      <c r="V53" s="55" t="str">
        <f t="shared" si="4"/>
        <v/>
      </c>
      <c r="AE53" t="e">
        <f t="shared" si="5"/>
        <v>#N/A</v>
      </c>
      <c r="AF53" t="e">
        <f t="shared" si="6"/>
        <v>#N/A</v>
      </c>
      <c r="AG53" s="3" t="str">
        <f t="shared" si="7"/>
        <v/>
      </c>
      <c r="AH53" s="3" t="str">
        <f t="shared" si="8"/>
        <v/>
      </c>
      <c r="AI53" s="3" t="str">
        <f t="shared" si="9"/>
        <v/>
      </c>
      <c r="AJ53" s="3" t="str">
        <f t="shared" si="10"/>
        <v/>
      </c>
      <c r="AK53" s="3" t="str">
        <f t="shared" si="11"/>
        <v/>
      </c>
      <c r="AL53" s="3" t="str">
        <f t="shared" si="12"/>
        <v/>
      </c>
      <c r="AM53" s="3" t="str">
        <f t="shared" si="13"/>
        <v/>
      </c>
      <c r="AN53" s="3" t="str">
        <f t="shared" si="14"/>
        <v/>
      </c>
      <c r="AO53" s="3" t="str">
        <f t="shared" si="15"/>
        <v/>
      </c>
      <c r="AQ53" t="e">
        <f>VLOOKUP($I53,PSMListe,'PSM Liste'!P$4,FALSE)</f>
        <v>#N/A</v>
      </c>
      <c r="AR53" t="e">
        <f>VLOOKUP($I53,PSMListe,'PSM Liste'!Q$4,FALSE)</f>
        <v>#N/A</v>
      </c>
      <c r="AS53" t="e">
        <f>VLOOKUP($I53,PSMListe,'PSM Liste'!R$4,FALSE)</f>
        <v>#N/A</v>
      </c>
      <c r="AT53" t="e">
        <f>VLOOKUP($I53,PSMListe,'PSM Liste'!S$4,FALSE)</f>
        <v>#N/A</v>
      </c>
      <c r="AU53" t="e">
        <f>VLOOKUP($I53,PSMListe,'PSM Liste'!T$4,FALSE)</f>
        <v>#N/A</v>
      </c>
      <c r="AV53" t="e">
        <f>VLOOKUP($I53,PSMListe,'PSM Liste'!U$4,FALSE)</f>
        <v>#N/A</v>
      </c>
      <c r="AW53" t="e">
        <f>VLOOKUP($I53,PSMListe,'PSM Liste'!V$4,FALSE)</f>
        <v>#N/A</v>
      </c>
      <c r="AX53" t="e">
        <f>VLOOKUP($I53,PSMListe,'PSM Liste'!W$4,FALSE)</f>
        <v>#N/A</v>
      </c>
      <c r="AY53" t="e">
        <f>VLOOKUP($I53,PSMListe,'PSM Liste'!X$4,FALSE)</f>
        <v>#N/A</v>
      </c>
      <c r="AZ53" t="e">
        <f>VLOOKUP($I53,PSMListe,'PSM Liste'!Y$4,FALSE)</f>
        <v>#N/A</v>
      </c>
      <c r="BA53" t="e">
        <f t="shared" si="16"/>
        <v>#N/A</v>
      </c>
      <c r="BB53" t="e">
        <f t="shared" si="17"/>
        <v>#N/A</v>
      </c>
      <c r="BC53" t="e">
        <f t="shared" si="18"/>
        <v>#N/A</v>
      </c>
      <c r="BG53" s="78" t="str">
        <f t="shared" si="19"/>
        <v/>
      </c>
      <c r="BH53" s="18" t="str">
        <f t="shared" si="20"/>
        <v/>
      </c>
      <c r="BI53" s="18" t="str">
        <f t="shared" si="23"/>
        <v/>
      </c>
      <c r="BJ53" s="79" t="str">
        <f t="shared" si="21"/>
        <v/>
      </c>
    </row>
    <row r="54" spans="1:62" ht="23.45" customHeight="1" x14ac:dyDescent="0.25">
      <c r="A54" s="159"/>
      <c r="B54" s="161"/>
      <c r="C54" s="152" t="str">
        <f t="shared" ref="C54" si="92">IF(B52="","",B52)</f>
        <v/>
      </c>
      <c r="D54" s="163"/>
      <c r="E54" s="72">
        <f t="shared" ref="E54" si="93">D52</f>
        <v>0</v>
      </c>
      <c r="F54" s="169"/>
      <c r="G54" s="170"/>
      <c r="H54" s="171"/>
      <c r="I54" s="95"/>
      <c r="J54" s="94" t="str">
        <f t="shared" si="1"/>
        <v/>
      </c>
      <c r="K54" s="14" t="e">
        <f t="shared" si="2"/>
        <v>#N/A</v>
      </c>
      <c r="L54" s="13" t="str">
        <f>IF(I54="","",VLOOKUP(I54,PSMListe,'PSM Liste'!$T$4,FALSE))</f>
        <v/>
      </c>
      <c r="M54" s="32" t="str">
        <f t="shared" si="22"/>
        <v/>
      </c>
      <c r="N54" s="32" t="str">
        <f t="shared" si="22"/>
        <v/>
      </c>
      <c r="O54" s="32" t="str">
        <f t="shared" si="22"/>
        <v/>
      </c>
      <c r="P54" s="32" t="str">
        <f t="shared" si="22"/>
        <v/>
      </c>
      <c r="Q54" s="32" t="str">
        <f t="shared" si="22"/>
        <v/>
      </c>
      <c r="R54" s="32" t="str">
        <f t="shared" si="22"/>
        <v/>
      </c>
      <c r="S54" s="32" t="str">
        <f t="shared" si="22"/>
        <v/>
      </c>
      <c r="T54" s="32" t="str">
        <f t="shared" si="22"/>
        <v/>
      </c>
      <c r="U54" s="51" t="str">
        <f t="shared" si="22"/>
        <v/>
      </c>
      <c r="V54" s="55" t="str">
        <f t="shared" si="4"/>
        <v/>
      </c>
      <c r="AE54" t="e">
        <f t="shared" si="5"/>
        <v>#N/A</v>
      </c>
      <c r="AF54" t="e">
        <f t="shared" si="6"/>
        <v>#N/A</v>
      </c>
      <c r="AG54" s="3" t="str">
        <f t="shared" si="7"/>
        <v/>
      </c>
      <c r="AH54" s="3" t="str">
        <f t="shared" si="8"/>
        <v/>
      </c>
      <c r="AI54" s="3" t="str">
        <f t="shared" si="9"/>
        <v/>
      </c>
      <c r="AJ54" s="3" t="str">
        <f t="shared" si="10"/>
        <v/>
      </c>
      <c r="AK54" s="3" t="str">
        <f t="shared" si="11"/>
        <v/>
      </c>
      <c r="AL54" s="3" t="str">
        <f t="shared" si="12"/>
        <v/>
      </c>
      <c r="AM54" s="3" t="str">
        <f t="shared" si="13"/>
        <v/>
      </c>
      <c r="AN54" s="3" t="str">
        <f t="shared" si="14"/>
        <v/>
      </c>
      <c r="AO54" s="3" t="str">
        <f t="shared" si="15"/>
        <v/>
      </c>
      <c r="AQ54" t="e">
        <f>VLOOKUP($I54,PSMListe,'PSM Liste'!P$4,FALSE)</f>
        <v>#N/A</v>
      </c>
      <c r="AR54" t="e">
        <f>VLOOKUP($I54,PSMListe,'PSM Liste'!Q$4,FALSE)</f>
        <v>#N/A</v>
      </c>
      <c r="AS54" t="e">
        <f>VLOOKUP($I54,PSMListe,'PSM Liste'!R$4,FALSE)</f>
        <v>#N/A</v>
      </c>
      <c r="AT54" t="e">
        <f>VLOOKUP($I54,PSMListe,'PSM Liste'!S$4,FALSE)</f>
        <v>#N/A</v>
      </c>
      <c r="AU54" t="e">
        <f>VLOOKUP($I54,PSMListe,'PSM Liste'!T$4,FALSE)</f>
        <v>#N/A</v>
      </c>
      <c r="AV54" t="e">
        <f>VLOOKUP($I54,PSMListe,'PSM Liste'!U$4,FALSE)</f>
        <v>#N/A</v>
      </c>
      <c r="AW54" t="e">
        <f>VLOOKUP($I54,PSMListe,'PSM Liste'!V$4,FALSE)</f>
        <v>#N/A</v>
      </c>
      <c r="AX54" t="e">
        <f>VLOOKUP($I54,PSMListe,'PSM Liste'!W$4,FALSE)</f>
        <v>#N/A</v>
      </c>
      <c r="AY54" t="e">
        <f>VLOOKUP($I54,PSMListe,'PSM Liste'!X$4,FALSE)</f>
        <v>#N/A</v>
      </c>
      <c r="AZ54" t="e">
        <f>VLOOKUP($I54,PSMListe,'PSM Liste'!Y$4,FALSE)</f>
        <v>#N/A</v>
      </c>
      <c r="BA54" t="e">
        <f t="shared" si="16"/>
        <v>#N/A</v>
      </c>
      <c r="BB54" t="e">
        <f t="shared" si="17"/>
        <v>#N/A</v>
      </c>
      <c r="BC54" t="e">
        <f t="shared" si="18"/>
        <v>#N/A</v>
      </c>
      <c r="BG54" s="78" t="str">
        <f t="shared" si="19"/>
        <v/>
      </c>
      <c r="BH54" s="18" t="str">
        <f t="shared" si="20"/>
        <v/>
      </c>
      <c r="BI54" s="18" t="str">
        <f t="shared" si="23"/>
        <v/>
      </c>
      <c r="BJ54" s="79" t="str">
        <f t="shared" si="21"/>
        <v/>
      </c>
    </row>
    <row r="55" spans="1:62" ht="23.45" customHeight="1" thickBot="1" x14ac:dyDescent="0.3">
      <c r="A55" s="160"/>
      <c r="B55" s="162"/>
      <c r="C55" s="152" t="str">
        <f t="shared" ref="C55" si="94">IF(B52="","",B52)</f>
        <v/>
      </c>
      <c r="D55" s="164"/>
      <c r="E55" s="7">
        <f t="shared" ref="E55" si="95">D52</f>
        <v>0</v>
      </c>
      <c r="F55" s="7" t="s">
        <v>41</v>
      </c>
      <c r="G55" s="7">
        <v>85</v>
      </c>
      <c r="H55" s="57">
        <v>89</v>
      </c>
      <c r="I55" s="96"/>
      <c r="J55" s="97" t="str">
        <f t="shared" si="1"/>
        <v/>
      </c>
      <c r="K55" s="16" t="e">
        <f t="shared" si="2"/>
        <v>#N/A</v>
      </c>
      <c r="L55" s="15" t="str">
        <f>IF(I55="","",VLOOKUP(I55,PSMListe,'PSM Liste'!$T$4,FALSE))</f>
        <v/>
      </c>
      <c r="M55" s="33" t="str">
        <f t="shared" si="22"/>
        <v/>
      </c>
      <c r="N55" s="33" t="str">
        <f t="shared" si="22"/>
        <v/>
      </c>
      <c r="O55" s="33" t="str">
        <f t="shared" si="22"/>
        <v/>
      </c>
      <c r="P55" s="33" t="str">
        <f t="shared" si="22"/>
        <v/>
      </c>
      <c r="Q55" s="33" t="str">
        <f t="shared" si="22"/>
        <v/>
      </c>
      <c r="R55" s="33" t="str">
        <f t="shared" si="22"/>
        <v/>
      </c>
      <c r="S55" s="33" t="str">
        <f t="shared" si="22"/>
        <v/>
      </c>
      <c r="T55" s="33" t="str">
        <f t="shared" si="22"/>
        <v/>
      </c>
      <c r="U55" s="52" t="str">
        <f t="shared" si="22"/>
        <v/>
      </c>
      <c r="V55" s="56" t="str">
        <f t="shared" si="4"/>
        <v/>
      </c>
      <c r="AE55" t="e">
        <f t="shared" si="5"/>
        <v>#N/A</v>
      </c>
      <c r="AF55" t="e">
        <f t="shared" si="6"/>
        <v>#N/A</v>
      </c>
      <c r="AG55" s="3" t="str">
        <f t="shared" si="7"/>
        <v/>
      </c>
      <c r="AH55" s="3" t="str">
        <f t="shared" si="8"/>
        <v/>
      </c>
      <c r="AI55" s="3" t="str">
        <f t="shared" si="9"/>
        <v/>
      </c>
      <c r="AJ55" s="3" t="str">
        <f t="shared" si="10"/>
        <v/>
      </c>
      <c r="AK55" s="3" t="str">
        <f t="shared" si="11"/>
        <v/>
      </c>
      <c r="AL55" s="3" t="str">
        <f t="shared" si="12"/>
        <v/>
      </c>
      <c r="AM55" s="3" t="str">
        <f t="shared" si="13"/>
        <v/>
      </c>
      <c r="AN55" s="3" t="str">
        <f t="shared" si="14"/>
        <v/>
      </c>
      <c r="AO55" s="3" t="str">
        <f t="shared" si="15"/>
        <v/>
      </c>
      <c r="AQ55" t="e">
        <f>VLOOKUP($I55,PSMListe,'PSM Liste'!P$4,FALSE)</f>
        <v>#N/A</v>
      </c>
      <c r="AR55" t="e">
        <f>VLOOKUP($I55,PSMListe,'PSM Liste'!Q$4,FALSE)</f>
        <v>#N/A</v>
      </c>
      <c r="AS55" t="e">
        <f>VLOOKUP($I55,PSMListe,'PSM Liste'!R$4,FALSE)</f>
        <v>#N/A</v>
      </c>
      <c r="AT55" t="e">
        <f>VLOOKUP($I55,PSMListe,'PSM Liste'!S$4,FALSE)</f>
        <v>#N/A</v>
      </c>
      <c r="AU55" t="e">
        <f>VLOOKUP($I55,PSMListe,'PSM Liste'!T$4,FALSE)</f>
        <v>#N/A</v>
      </c>
      <c r="AV55" t="e">
        <f>VLOOKUP($I55,PSMListe,'PSM Liste'!U$4,FALSE)</f>
        <v>#N/A</v>
      </c>
      <c r="AW55" t="e">
        <f>VLOOKUP($I55,PSMListe,'PSM Liste'!V$4,FALSE)</f>
        <v>#N/A</v>
      </c>
      <c r="AX55" t="e">
        <f>VLOOKUP($I55,PSMListe,'PSM Liste'!W$4,FALSE)</f>
        <v>#N/A</v>
      </c>
      <c r="AY55" t="e">
        <f>VLOOKUP($I55,PSMListe,'PSM Liste'!X$4,FALSE)</f>
        <v>#N/A</v>
      </c>
      <c r="AZ55" t="e">
        <f>VLOOKUP($I55,PSMListe,'PSM Liste'!Y$4,FALSE)</f>
        <v>#N/A</v>
      </c>
      <c r="BA55" t="e">
        <f t="shared" si="16"/>
        <v>#N/A</v>
      </c>
      <c r="BB55" t="e">
        <f t="shared" si="17"/>
        <v>#N/A</v>
      </c>
      <c r="BC55" t="e">
        <f t="shared" si="18"/>
        <v>#N/A</v>
      </c>
      <c r="BG55" s="80" t="str">
        <f t="shared" si="19"/>
        <v/>
      </c>
      <c r="BH55" s="81" t="str">
        <f t="shared" si="20"/>
        <v/>
      </c>
      <c r="BI55" s="81" t="str">
        <f t="shared" si="23"/>
        <v/>
      </c>
      <c r="BJ55" s="82" t="str">
        <f t="shared" si="21"/>
        <v/>
      </c>
    </row>
    <row r="56" spans="1:62" x14ac:dyDescent="0.25">
      <c r="BA56" t="str">
        <f t="shared" si="16"/>
        <v>error</v>
      </c>
      <c r="BB56">
        <f t="shared" si="17"/>
        <v>0</v>
      </c>
      <c r="BC56" t="str">
        <f t="shared" si="18"/>
        <v/>
      </c>
    </row>
    <row r="57" spans="1:62" x14ac:dyDescent="0.25">
      <c r="BA57" t="str">
        <f t="shared" si="16"/>
        <v>error</v>
      </c>
      <c r="BB57">
        <f t="shared" si="17"/>
        <v>0</v>
      </c>
      <c r="BC57" t="str">
        <f t="shared" si="18"/>
        <v/>
      </c>
    </row>
  </sheetData>
  <sheetProtection algorithmName="SHA-512" hashValue="UbPcSjShNlUtBsjPNVH5SBJ/0YWpVCNL9UMcvdgYPStAFpA6g4WCQ2KhP1DwZUSoFKsxPRMvfeelNkbDRB7eLQ==" saltValue="GfC0FknTBLfHX9uqvBApZg==" spinCount="100000" sheet="1" objects="1" scenarios="1"/>
  <mergeCells count="55">
    <mergeCell ref="I9:J9"/>
    <mergeCell ref="I11:J11"/>
    <mergeCell ref="I12:J12"/>
    <mergeCell ref="F15:H15"/>
    <mergeCell ref="A16:A19"/>
    <mergeCell ref="B16:B19"/>
    <mergeCell ref="D16:D19"/>
    <mergeCell ref="F16:H17"/>
    <mergeCell ref="F18:H18"/>
    <mergeCell ref="A14:U14"/>
    <mergeCell ref="A24:A27"/>
    <mergeCell ref="B24:B27"/>
    <mergeCell ref="D24:D27"/>
    <mergeCell ref="F24:H25"/>
    <mergeCell ref="F26:H26"/>
    <mergeCell ref="A20:A23"/>
    <mergeCell ref="B20:B23"/>
    <mergeCell ref="D20:D23"/>
    <mergeCell ref="F20:H21"/>
    <mergeCell ref="F22:H22"/>
    <mergeCell ref="A32:A35"/>
    <mergeCell ref="B32:B35"/>
    <mergeCell ref="D32:D35"/>
    <mergeCell ref="F32:H33"/>
    <mergeCell ref="F34:H34"/>
    <mergeCell ref="A28:A31"/>
    <mergeCell ref="B28:B31"/>
    <mergeCell ref="D28:D31"/>
    <mergeCell ref="F28:H29"/>
    <mergeCell ref="F30:H30"/>
    <mergeCell ref="A40:A43"/>
    <mergeCell ref="B40:B43"/>
    <mergeCell ref="D40:D43"/>
    <mergeCell ref="F40:H41"/>
    <mergeCell ref="F42:H42"/>
    <mergeCell ref="A36:A39"/>
    <mergeCell ref="B36:B39"/>
    <mergeCell ref="D36:D39"/>
    <mergeCell ref="F36:H37"/>
    <mergeCell ref="F38:H38"/>
    <mergeCell ref="A48:A51"/>
    <mergeCell ref="B48:B51"/>
    <mergeCell ref="D48:D51"/>
    <mergeCell ref="F48:H49"/>
    <mergeCell ref="F50:H50"/>
    <mergeCell ref="A44:A47"/>
    <mergeCell ref="B44:B47"/>
    <mergeCell ref="D44:D47"/>
    <mergeCell ref="F44:H45"/>
    <mergeCell ref="F46:H46"/>
    <mergeCell ref="A52:A55"/>
    <mergeCell ref="B52:B55"/>
    <mergeCell ref="D52:D55"/>
    <mergeCell ref="F52:H53"/>
    <mergeCell ref="F54:H54"/>
  </mergeCells>
  <conditionalFormatting sqref="M16:U55">
    <cfRule type="cellIs" dxfId="82" priority="8" operator="equal">
      <formula>4.1</formula>
    </cfRule>
    <cfRule type="cellIs" dxfId="81" priority="9" operator="equal">
      <formula>3.1</formula>
    </cfRule>
    <cfRule type="cellIs" dxfId="80" priority="10" operator="equal">
      <formula>2.1</formula>
    </cfRule>
    <cfRule type="cellIs" dxfId="79" priority="11" operator="equal">
      <formula>1.1</formula>
    </cfRule>
    <cfRule type="cellIs" dxfId="78" priority="12" operator="equal">
      <formula>0.1</formula>
    </cfRule>
    <cfRule type="cellIs" dxfId="77" priority="13" operator="equal">
      <formula>5.1</formula>
    </cfRule>
    <cfRule type="iconSet" priority="14">
      <iconSet iconSet="5Quarters" showValue="0">
        <cfvo type="percent" val="0"/>
        <cfvo type="num" val="2"/>
        <cfvo type="num" val="3"/>
        <cfvo type="num" val="4"/>
        <cfvo type="num" val="5"/>
      </iconSet>
    </cfRule>
  </conditionalFormatting>
  <conditionalFormatting sqref="M8:M13">
    <cfRule type="cellIs" dxfId="76" priority="1" operator="equal">
      <formula>5.1</formula>
    </cfRule>
    <cfRule type="cellIs" dxfId="75" priority="2" operator="equal">
      <formula>4.1</formula>
    </cfRule>
    <cfRule type="cellIs" dxfId="74" priority="3" operator="equal">
      <formula>3.1</formula>
    </cfRule>
    <cfRule type="cellIs" dxfId="73" priority="4" operator="equal">
      <formula>2.1</formula>
    </cfRule>
    <cfRule type="cellIs" dxfId="72" priority="5" operator="equal">
      <formula>1.1</formula>
    </cfRule>
    <cfRule type="cellIs" dxfId="71" priority="6" operator="equal">
      <formula>0.1</formula>
    </cfRule>
    <cfRule type="iconSet" priority="7">
      <iconSet iconSet="5Quarters" showValue="0">
        <cfvo type="percent" val="0"/>
        <cfvo type="percent" val="20"/>
        <cfvo type="percent" val="40"/>
        <cfvo type="percent" val="60"/>
        <cfvo type="percent" val="80"/>
      </iconSet>
    </cfRule>
  </conditionalFormatting>
  <dataValidations count="1">
    <dataValidation type="list" allowBlank="1" showInputMessage="1" showErrorMessage="1" sqref="I16:I55" xr:uid="{B0E3CE7A-1B04-4473-8FA1-0D6899DE2B83}">
      <formula1>INDIRECT("PSMEingabe[Produkt]")</formula1>
    </dataValidation>
  </dataValidations>
  <pageMargins left="0.70866141732283472" right="0.70866141732283472" top="0.32" bottom="0.11811023622047245" header="0.31496062992125984" footer="0.2"/>
  <pageSetup paperSize="9" scale="64" orientation="portrait" r:id="rId1"/>
  <colBreaks count="1" manualBreakCount="1">
    <brk id="22"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4B5E4-2CEF-421C-91CA-602A64C9071B}">
  <sheetPr codeName="Tabelle5">
    <pageSetUpPr fitToPage="1"/>
  </sheetPr>
  <dimension ref="A1:AF55"/>
  <sheetViews>
    <sheetView showGridLines="0" zoomScaleNormal="100" workbookViewId="0"/>
  </sheetViews>
  <sheetFormatPr defaultColWidth="11" defaultRowHeight="14.3" x14ac:dyDescent="0.25"/>
  <cols>
    <col min="2" max="2" width="11.25" customWidth="1"/>
    <col min="4" max="4" width="4.375" customWidth="1"/>
    <col min="5" max="6" width="6.25" customWidth="1"/>
    <col min="7" max="7" width="15" customWidth="1"/>
    <col min="8" max="8" width="9.75" bestFit="1" customWidth="1"/>
    <col min="9" max="9" width="11.875" bestFit="1" customWidth="1"/>
    <col min="10" max="10" width="47.875" style="2" customWidth="1"/>
    <col min="11" max="16" width="4.25" style="2" customWidth="1"/>
    <col min="17" max="17" width="26" bestFit="1" customWidth="1"/>
    <col min="18" max="18" width="21.875" customWidth="1"/>
    <col min="19" max="27" width="4.75" style="2" bestFit="1" customWidth="1"/>
    <col min="28" max="28" width="12.875" bestFit="1" customWidth="1"/>
    <col min="31" max="35" width="8.625" customWidth="1"/>
    <col min="38" max="40" width="19.875" customWidth="1"/>
    <col min="41" max="41" width="12.875" bestFit="1" customWidth="1"/>
  </cols>
  <sheetData>
    <row r="1" spans="1:32" ht="14.95" x14ac:dyDescent="0.25">
      <c r="A1" s="115" t="s">
        <v>83</v>
      </c>
    </row>
    <row r="2" spans="1:32" ht="14.95" x14ac:dyDescent="0.25">
      <c r="A2" t="s">
        <v>77</v>
      </c>
    </row>
    <row r="3" spans="1:32" ht="14.95" x14ac:dyDescent="0.25">
      <c r="A3" t="str">
        <f>Deckblatt!A4</f>
        <v>Auswahl</v>
      </c>
    </row>
    <row r="4" spans="1:32" ht="14.95" x14ac:dyDescent="0.25">
      <c r="A4" t="str">
        <f>Deckblatt!A7</f>
        <v>Tel.:</v>
      </c>
    </row>
    <row r="5" spans="1:32" ht="14.95" x14ac:dyDescent="0.25">
      <c r="A5" t="str">
        <f>Deckblatt!A8</f>
        <v>Mail:</v>
      </c>
    </row>
    <row r="8" spans="1:32" ht="14.95" x14ac:dyDescent="0.25">
      <c r="J8" s="35"/>
    </row>
    <row r="9" spans="1:32" ht="14.95" x14ac:dyDescent="0.25">
      <c r="B9" s="1" t="str">
        <f>IF('Spritzplan Fläche 1'!B9="","",'Spritzplan Fläche 1'!B9)</f>
        <v>Jahr:</v>
      </c>
      <c r="C9" t="str">
        <f>IF('Spritzplan Fläche 1'!D9="","",'Spritzplan Fläche 1'!D9)</f>
        <v/>
      </c>
      <c r="D9" t="str">
        <f>IF('Spritzplan Fläche 1'!F9="","",'Spritzplan Fläche 1'!F9)</f>
        <v/>
      </c>
      <c r="F9" s="1" t="str">
        <f>IF('Spritzplan Fläche 1'!H9="","",'Spritzplan Fläche 1'!H9)</f>
        <v>Betrieb:</v>
      </c>
      <c r="G9" t="str">
        <f>IF('Spritzplan Fläche 1'!I9="","",'Spritzplan Fläche 1'!I9)</f>
        <v/>
      </c>
      <c r="J9" s="35"/>
    </row>
    <row r="10" spans="1:32" ht="14.95" x14ac:dyDescent="0.25">
      <c r="B10" s="1" t="str">
        <f>IF('Spritzplan Fläche 1'!B10="","",'Spritzplan Fläche 1'!B10)</f>
        <v>Schlag:</v>
      </c>
      <c r="C10" t="str">
        <f>IF('Spritzplan Fläche 1'!D10="","",'Spritzplan Fläche 1'!D10)</f>
        <v/>
      </c>
      <c r="D10" t="str">
        <f>IF('Spritzplan Fläche 1'!F10="","",'Spritzplan Fläche 1'!F10)</f>
        <v/>
      </c>
      <c r="F10" s="1" t="str">
        <f>IF('Spritzplan Fläche 1'!H10="","",'Spritzplan Fläche 1'!H10)</f>
        <v/>
      </c>
      <c r="G10" t="str">
        <f>IF('Spritzplan Fläche 1'!I10="","",'Spritzplan Fläche 1'!I10)</f>
        <v/>
      </c>
      <c r="J10" s="35"/>
    </row>
    <row r="11" spans="1:32" ht="14.95" x14ac:dyDescent="0.25">
      <c r="B11" s="1" t="str">
        <f>IF('Spritzplan Fläche 1'!B11="","",'Spritzplan Fläche 1'!B11)</f>
        <v>Fläche:</v>
      </c>
      <c r="C11" t="str">
        <f>IF('Spritzplan Fläche 1'!D11="","",'Spritzplan Fläche 1'!D11)</f>
        <v/>
      </c>
      <c r="D11" t="str">
        <f>IF('Spritzplan Fläche 1'!F11="","",'Spritzplan Fläche 1'!F11)</f>
        <v>ha</v>
      </c>
      <c r="F11" s="1" t="str">
        <f>IF('Spritzplan Fläche 1'!H11="","",'Spritzplan Fläche 1'!H11)</f>
        <v>Adresse:</v>
      </c>
      <c r="G11" t="str">
        <f>IF('Spritzplan Fläche 1'!I11="","",'Spritzplan Fläche 1'!I11)</f>
        <v/>
      </c>
      <c r="J11" s="35"/>
    </row>
    <row r="12" spans="1:32" ht="14.95" x14ac:dyDescent="0.25">
      <c r="B12" s="1" t="str">
        <f>IF('Spritzplan Fläche 1'!B12="","",'Spritzplan Fläche 1'!B12)</f>
        <v>Reihenabstand:</v>
      </c>
      <c r="C12" t="str">
        <f>IF('Spritzplan Fläche 1'!D12="","",'Spritzplan Fläche 1'!D12)</f>
        <v/>
      </c>
      <c r="D12" t="str">
        <f>IF('Spritzplan Fläche 1'!F12="","",'Spritzplan Fläche 1'!F12)</f>
        <v>m</v>
      </c>
      <c r="E12" t="str">
        <f>IF('Spritzplan Fläche 1'!G12="","",'Spritzplan Fläche 1'!G12)</f>
        <v/>
      </c>
      <c r="F12" t="str">
        <f>IF('Spritzplan Fläche 1'!H12="","",'Spritzplan Fläche 1'!H12)</f>
        <v/>
      </c>
      <c r="G12" t="str">
        <f>IF('Spritzplan Fläche 1'!I12="","",'Spritzplan Fläche 1'!I12)</f>
        <v/>
      </c>
      <c r="I12" s="18"/>
      <c r="J12" s="35"/>
    </row>
    <row r="13" spans="1:32" ht="14.95" x14ac:dyDescent="0.25">
      <c r="B13" s="1" t="str">
        <f>IF('Spritzplan Fläche 1'!B13="","",'Spritzplan Fläche 1'!B13)</f>
        <v/>
      </c>
      <c r="C13" t="str">
        <f>IF('Spritzplan Fläche 1'!D13="","",'Spritzplan Fläche 1'!D13)</f>
        <v/>
      </c>
      <c r="D13" t="str">
        <f>IF('Spritzplan Fläche 1'!F13="","",'Spritzplan Fläche 1'!F13)</f>
        <v/>
      </c>
      <c r="E13" t="str">
        <f>IF('Spritzplan Fläche 1'!G13="","",'Spritzplan Fläche 1'!G13)</f>
        <v/>
      </c>
      <c r="F13" t="str">
        <f>IF('Spritzplan Fläche 1'!H13="","",'Spritzplan Fläche 1'!H13)</f>
        <v/>
      </c>
      <c r="H13" t="str">
        <f>IF('Spritzplan Fläche 1'!J12="","",'Spritzplan Fläche 1'!J12)</f>
        <v/>
      </c>
      <c r="I13" s="18"/>
      <c r="J13" s="58"/>
    </row>
    <row r="14" spans="1:32" ht="26.35" customHeight="1" thickBot="1" x14ac:dyDescent="0.3">
      <c r="A14" s="180" t="str">
        <f>IF('Spritzplan Fläche 1'!A14="","",'Spritzplan Fläche 1'!A14)</f>
        <v>Achtung: Vor Verwendung stets Etikett und Produktinformationen lesen. Aufwandmengen können je nach Einsatzzeitpunkt variieren. Diese Informationen ersetzen nicht die Gebrauchsanleitung. Beachten Sie auch den Haftungsausschluss am Deckblatt.</v>
      </c>
      <c r="B14" s="180"/>
      <c r="C14" s="180"/>
      <c r="D14" s="180"/>
      <c r="E14" s="180"/>
      <c r="F14" s="180"/>
      <c r="G14" s="180"/>
      <c r="H14" s="180"/>
      <c r="I14" s="180"/>
      <c r="J14" s="180"/>
    </row>
    <row r="15" spans="1:32" ht="48.6" customHeight="1" thickBot="1" x14ac:dyDescent="0.3">
      <c r="A15" s="10" t="s">
        <v>4</v>
      </c>
      <c r="B15" s="10" t="s">
        <v>39</v>
      </c>
      <c r="C15" s="53" t="s">
        <v>79</v>
      </c>
      <c r="D15" s="173" t="s">
        <v>37</v>
      </c>
      <c r="E15" s="173"/>
      <c r="F15" s="173"/>
      <c r="G15" s="10" t="s">
        <v>5</v>
      </c>
      <c r="H15" s="53" t="s">
        <v>78</v>
      </c>
      <c r="I15" s="21" t="s">
        <v>7</v>
      </c>
      <c r="J15" s="45" t="s">
        <v>50</v>
      </c>
      <c r="K15" s="4"/>
      <c r="L15" s="4"/>
      <c r="M15" s="4"/>
      <c r="N15" s="4"/>
      <c r="O15" s="150"/>
      <c r="P15" s="4"/>
      <c r="Q15" s="4"/>
      <c r="R15" s="4"/>
      <c r="S15" s="4"/>
      <c r="T15" s="4"/>
      <c r="U15" s="4"/>
      <c r="V15" s="4"/>
      <c r="W15" s="4"/>
      <c r="X15" s="4"/>
      <c r="Y15" s="4"/>
      <c r="Z15" s="4"/>
      <c r="AA15" s="4"/>
      <c r="AB15" s="4"/>
      <c r="AC15" s="4"/>
      <c r="AD15" s="4"/>
      <c r="AE15" s="4"/>
      <c r="AF15" s="4"/>
    </row>
    <row r="16" spans="1:32" ht="23.45" customHeight="1" x14ac:dyDescent="0.25">
      <c r="A16" s="181" t="str">
        <f>IF('Spritzplan Fläche 1'!A16="","",'Spritzplan Fläche 1'!A16)</f>
        <v/>
      </c>
      <c r="B16" s="184" t="str">
        <f>IF('Spritzplan Fläche 1'!B16="","",'Spritzplan Fläche 1'!B16)</f>
        <v/>
      </c>
      <c r="C16" s="192" t="str">
        <f>IF('Spritzplan Fläche 1'!D16="","",'Spritzplan Fläche 1'!D16)</f>
        <v/>
      </c>
      <c r="D16" s="188" t="str">
        <f>IF('Spritzplan Fläche 1'!F16="","",'Spritzplan Fläche 1'!F16)</f>
        <v>Austriebs-
spritzung</v>
      </c>
      <c r="E16" s="189"/>
      <c r="F16" s="190"/>
      <c r="G16" s="59" t="str">
        <f>IF('Spritzplan Fläche 1'!I16="","",'Spritzplan Fläche 1'!I16)</f>
        <v/>
      </c>
      <c r="H16" s="12" t="str">
        <f>IF('Spritzplan Fläche 1'!J16="","",'Spritzplan Fläche 1'!J16)</f>
        <v/>
      </c>
      <c r="I16" s="23" t="str">
        <f>IF('Spritzplan Fläche 1'!L16="","",'Spritzplan Fläche 1'!L16)</f>
        <v/>
      </c>
      <c r="J16" s="54" t="str">
        <f>IF('Spritzplan Fläche 1'!V16="","",'Spritzplan Fläche 1'!V16)</f>
        <v/>
      </c>
      <c r="K16" s="3"/>
      <c r="L16" s="3"/>
      <c r="M16" s="3"/>
      <c r="N16" s="3"/>
      <c r="O16" s="3"/>
      <c r="P16" s="3"/>
      <c r="Q16" s="3"/>
      <c r="R16" s="3"/>
      <c r="S16"/>
      <c r="T16"/>
      <c r="U16"/>
      <c r="V16"/>
      <c r="W16"/>
      <c r="X16"/>
      <c r="Y16"/>
      <c r="Z16"/>
      <c r="AA16"/>
    </row>
    <row r="17" spans="1:27" ht="23.45" customHeight="1" x14ac:dyDescent="0.25">
      <c r="A17" s="182"/>
      <c r="B17" s="184"/>
      <c r="C17" s="186"/>
      <c r="D17" s="182"/>
      <c r="E17" s="191"/>
      <c r="F17" s="190"/>
      <c r="G17" s="60" t="str">
        <f>IF('Spritzplan Fläche 1'!I17="","",'Spritzplan Fläche 1'!I17)</f>
        <v/>
      </c>
      <c r="H17" s="14" t="str">
        <f>IF('Spritzplan Fläche 1'!J17="","",'Spritzplan Fläche 1'!J17)</f>
        <v/>
      </c>
      <c r="I17" s="25" t="str">
        <f>IF('Spritzplan Fläche 1'!L17="","",'Spritzplan Fläche 1'!L17)</f>
        <v/>
      </c>
      <c r="J17" s="55" t="str">
        <f>IF('Spritzplan Fläche 1'!V17="","",'Spritzplan Fläche 1'!V17)</f>
        <v/>
      </c>
      <c r="K17" s="3"/>
      <c r="L17" s="3"/>
      <c r="M17" s="3"/>
      <c r="N17" s="3"/>
      <c r="O17" s="3"/>
      <c r="P17" s="3"/>
      <c r="Q17" s="3"/>
      <c r="R17" s="3"/>
      <c r="S17"/>
      <c r="T17"/>
      <c r="U17"/>
      <c r="V17"/>
      <c r="W17"/>
      <c r="X17"/>
      <c r="Y17"/>
      <c r="Z17"/>
      <c r="AA17"/>
    </row>
    <row r="18" spans="1:27" ht="23.45" customHeight="1" x14ac:dyDescent="0.25">
      <c r="A18" s="182"/>
      <c r="B18" s="184"/>
      <c r="C18" s="186"/>
      <c r="D18" s="182" t="str">
        <f>IF('Spritzplan Fläche 1'!F18="","",'Spritzplan Fläche 1'!F18)</f>
        <v/>
      </c>
      <c r="E18" s="191"/>
      <c r="F18" s="190"/>
      <c r="G18" s="60" t="str">
        <f>IF('Spritzplan Fläche 1'!I18="","",'Spritzplan Fläche 1'!I18)</f>
        <v/>
      </c>
      <c r="H18" s="14" t="str">
        <f>IF('Spritzplan Fläche 1'!J18="","",'Spritzplan Fläche 1'!J18)</f>
        <v/>
      </c>
      <c r="I18" s="25" t="str">
        <f>IF('Spritzplan Fläche 1'!L18="","",'Spritzplan Fläche 1'!L18)</f>
        <v/>
      </c>
      <c r="J18" s="55" t="str">
        <f>IF('Spritzplan Fläche 1'!V18="","",'Spritzplan Fläche 1'!V18)</f>
        <v/>
      </c>
      <c r="K18" s="3"/>
      <c r="L18" s="3"/>
      <c r="M18" s="3"/>
      <c r="N18" s="3"/>
      <c r="O18" s="3"/>
      <c r="P18" s="3"/>
      <c r="Q18" s="3"/>
      <c r="R18" s="3"/>
      <c r="S18"/>
      <c r="T18"/>
      <c r="U18"/>
      <c r="V18"/>
      <c r="W18"/>
      <c r="X18"/>
      <c r="Y18"/>
      <c r="Z18"/>
      <c r="AA18"/>
    </row>
    <row r="19" spans="1:27" ht="23.45" customHeight="1" thickBot="1" x14ac:dyDescent="0.3">
      <c r="A19" s="183"/>
      <c r="B19" s="185"/>
      <c r="C19" s="187"/>
      <c r="D19" s="61" t="str">
        <f>IF('Spritzplan Fläche 1'!F19="","",'Spritzplan Fläche 1'!F19)</f>
        <v>EC</v>
      </c>
      <c r="E19" s="62">
        <f>IF('Spritzplan Fläche 1'!G19="","",'Spritzplan Fläche 1'!G19)</f>
        <v>0</v>
      </c>
      <c r="F19" s="63">
        <f>IF('Spritzplan Fläche 1'!H19="","",'Spritzplan Fläche 1'!H19)</f>
        <v>9</v>
      </c>
      <c r="G19" s="64" t="str">
        <f>IF('Spritzplan Fläche 1'!I19="","",'Spritzplan Fläche 1'!I19)</f>
        <v/>
      </c>
      <c r="H19" s="16" t="str">
        <f>IF('Spritzplan Fläche 1'!J19="","",'Spritzplan Fläche 1'!J19)</f>
        <v/>
      </c>
      <c r="I19" s="27" t="str">
        <f>IF('Spritzplan Fläche 1'!L19="","",'Spritzplan Fläche 1'!L19)</f>
        <v/>
      </c>
      <c r="J19" s="56" t="str">
        <f>IF('Spritzplan Fläche 1'!V19="","",'Spritzplan Fläche 1'!V19)</f>
        <v/>
      </c>
      <c r="K19" s="3"/>
      <c r="L19" s="3"/>
      <c r="M19" s="3"/>
      <c r="N19" s="3"/>
      <c r="O19" s="3"/>
      <c r="P19" s="3"/>
      <c r="Q19" s="3"/>
      <c r="R19" s="3"/>
      <c r="S19"/>
      <c r="T19"/>
      <c r="U19"/>
      <c r="V19"/>
      <c r="W19"/>
      <c r="X19"/>
      <c r="Y19"/>
      <c r="Z19"/>
      <c r="AA19"/>
    </row>
    <row r="20" spans="1:27" ht="23.45" customHeight="1" x14ac:dyDescent="0.25">
      <c r="A20" s="181" t="str">
        <f>IF('Spritzplan Fläche 1'!A20="","",'Spritzplan Fläche 1'!A20)</f>
        <v/>
      </c>
      <c r="B20" s="184" t="str">
        <f>IF('Spritzplan Fläche 1'!B20="","",'Spritzplan Fläche 1'!B20)</f>
        <v/>
      </c>
      <c r="C20" s="186" t="str">
        <f>IF('Spritzplan Fläche 1'!D20="","",'Spritzplan Fläche 1'!D20)</f>
        <v/>
      </c>
      <c r="D20" s="188" t="str">
        <f>IF('Spritzplan Fläche 1'!F20="","",'Spritzplan Fläche 1'!F20)</f>
        <v>1. Vor-
Blüte</v>
      </c>
      <c r="E20" s="189"/>
      <c r="F20" s="190"/>
      <c r="G20" s="59" t="str">
        <f>IF('Spritzplan Fläche 1'!I20="","",'Spritzplan Fläche 1'!I20)</f>
        <v/>
      </c>
      <c r="H20" s="12" t="str">
        <f>IF('Spritzplan Fläche 1'!J20="","",'Spritzplan Fläche 1'!J20)</f>
        <v/>
      </c>
      <c r="I20" s="23" t="str">
        <f>IF('Spritzplan Fläche 1'!L20="","",'Spritzplan Fläche 1'!L20)</f>
        <v/>
      </c>
      <c r="J20" s="54" t="str">
        <f>IF('Spritzplan Fläche 1'!V20="","",'Spritzplan Fläche 1'!V20)</f>
        <v/>
      </c>
      <c r="K20" s="3"/>
      <c r="L20" s="3"/>
      <c r="M20" s="3"/>
      <c r="N20" s="3"/>
      <c r="O20" s="3"/>
      <c r="P20" s="3"/>
      <c r="Q20" s="3"/>
      <c r="R20" s="3"/>
      <c r="S20"/>
      <c r="T20"/>
      <c r="U20"/>
      <c r="V20"/>
      <c r="W20"/>
      <c r="X20"/>
      <c r="Y20"/>
      <c r="Z20"/>
      <c r="AA20"/>
    </row>
    <row r="21" spans="1:27" ht="23.45" customHeight="1" x14ac:dyDescent="0.25">
      <c r="A21" s="182"/>
      <c r="B21" s="184"/>
      <c r="C21" s="186"/>
      <c r="D21" s="182"/>
      <c r="E21" s="191"/>
      <c r="F21" s="190"/>
      <c r="G21" s="60" t="str">
        <f>IF('Spritzplan Fläche 1'!I21="","",'Spritzplan Fläche 1'!I21)</f>
        <v/>
      </c>
      <c r="H21" s="14" t="str">
        <f>IF('Spritzplan Fläche 1'!J21="","",'Spritzplan Fläche 1'!J21)</f>
        <v/>
      </c>
      <c r="I21" s="25" t="str">
        <f>IF('Spritzplan Fläche 1'!L21="","",'Spritzplan Fläche 1'!L21)</f>
        <v/>
      </c>
      <c r="J21" s="55" t="str">
        <f>IF('Spritzplan Fläche 1'!V21="","",'Spritzplan Fläche 1'!V21)</f>
        <v/>
      </c>
      <c r="K21" s="3"/>
      <c r="L21" s="3"/>
      <c r="M21" s="3"/>
      <c r="N21" s="3"/>
      <c r="O21" s="3"/>
      <c r="P21" s="3"/>
      <c r="Q21" s="3"/>
      <c r="R21" s="3"/>
      <c r="S21"/>
      <c r="T21"/>
      <c r="U21"/>
      <c r="V21"/>
      <c r="W21"/>
      <c r="X21"/>
      <c r="Y21"/>
      <c r="Z21"/>
      <c r="AA21"/>
    </row>
    <row r="22" spans="1:27" ht="23.45" customHeight="1" x14ac:dyDescent="0.25">
      <c r="A22" s="182"/>
      <c r="B22" s="184"/>
      <c r="C22" s="186"/>
      <c r="D22" s="182" t="str">
        <f>IF('Spritzplan Fläche 1'!F22="","",'Spritzplan Fläche 1'!F22)</f>
        <v>3-5 Blatt</v>
      </c>
      <c r="E22" s="191"/>
      <c r="F22" s="190"/>
      <c r="G22" s="60" t="str">
        <f>IF('Spritzplan Fläche 1'!I22="","",'Spritzplan Fläche 1'!I22)</f>
        <v/>
      </c>
      <c r="H22" s="14" t="str">
        <f>IF('Spritzplan Fläche 1'!J22="","",'Spritzplan Fläche 1'!J22)</f>
        <v/>
      </c>
      <c r="I22" s="25" t="str">
        <f>IF('Spritzplan Fläche 1'!L22="","",'Spritzplan Fläche 1'!L22)</f>
        <v/>
      </c>
      <c r="J22" s="55" t="str">
        <f>IF('Spritzplan Fläche 1'!V22="","",'Spritzplan Fläche 1'!V22)</f>
        <v/>
      </c>
      <c r="K22" s="3"/>
      <c r="L22" s="3"/>
      <c r="M22" s="3"/>
      <c r="N22" s="3"/>
      <c r="O22" s="3"/>
      <c r="P22" s="3"/>
      <c r="Q22" s="3"/>
      <c r="R22" s="3"/>
      <c r="S22"/>
      <c r="T22"/>
      <c r="U22"/>
      <c r="V22"/>
      <c r="W22"/>
      <c r="X22"/>
      <c r="Y22"/>
      <c r="Z22"/>
      <c r="AA22"/>
    </row>
    <row r="23" spans="1:27" ht="23.45" customHeight="1" thickBot="1" x14ac:dyDescent="0.3">
      <c r="A23" s="183"/>
      <c r="B23" s="185"/>
      <c r="C23" s="187"/>
      <c r="D23" s="61" t="str">
        <f>IF('Spritzplan Fläche 1'!F23="","",'Spritzplan Fläche 1'!F23)</f>
        <v>EC</v>
      </c>
      <c r="E23" s="62">
        <f>IF('Spritzplan Fläche 1'!G23="","",'Spritzplan Fläche 1'!G23)</f>
        <v>13</v>
      </c>
      <c r="F23" s="63">
        <f>IF('Spritzplan Fläche 1'!H23="","",'Spritzplan Fläche 1'!H23)</f>
        <v>15</v>
      </c>
      <c r="G23" s="64" t="str">
        <f>IF('Spritzplan Fläche 1'!I23="","",'Spritzplan Fläche 1'!I23)</f>
        <v/>
      </c>
      <c r="H23" s="16" t="str">
        <f>IF('Spritzplan Fläche 1'!J23="","",'Spritzplan Fläche 1'!J23)</f>
        <v/>
      </c>
      <c r="I23" s="27" t="str">
        <f>IF('Spritzplan Fläche 1'!L23="","",'Spritzplan Fläche 1'!L23)</f>
        <v/>
      </c>
      <c r="J23" s="56" t="str">
        <f>IF('Spritzplan Fläche 1'!V23="","",'Spritzplan Fläche 1'!V23)</f>
        <v/>
      </c>
      <c r="K23" s="3"/>
      <c r="L23" s="3"/>
      <c r="M23" s="3"/>
      <c r="N23" s="3"/>
      <c r="O23" s="3"/>
      <c r="P23" s="3"/>
      <c r="Q23" s="3"/>
      <c r="R23" s="3"/>
      <c r="S23"/>
      <c r="T23"/>
      <c r="U23"/>
      <c r="V23"/>
      <c r="W23"/>
      <c r="X23"/>
      <c r="Y23"/>
      <c r="Z23"/>
      <c r="AA23"/>
    </row>
    <row r="24" spans="1:27" ht="23.45" customHeight="1" x14ac:dyDescent="0.25">
      <c r="A24" s="181" t="str">
        <f>IF('Spritzplan Fläche 1'!A24="","",'Spritzplan Fläche 1'!A24)</f>
        <v/>
      </c>
      <c r="B24" s="184" t="str">
        <f>IF('Spritzplan Fläche 1'!B24="","",'Spritzplan Fläche 1'!B24)</f>
        <v/>
      </c>
      <c r="C24" s="186" t="str">
        <f>IF('Spritzplan Fläche 1'!D24="","",'Spritzplan Fläche 1'!D24)</f>
        <v/>
      </c>
      <c r="D24" s="188" t="str">
        <f>IF('Spritzplan Fläche 1'!F24="","",'Spritzplan Fläche 1'!F24)</f>
        <v>2. Vor-
Blüte</v>
      </c>
      <c r="E24" s="189"/>
      <c r="F24" s="190"/>
      <c r="G24" s="59" t="str">
        <f>IF('Spritzplan Fläche 1'!I24="","",'Spritzplan Fläche 1'!I24)</f>
        <v/>
      </c>
      <c r="H24" s="12" t="str">
        <f>IF('Spritzplan Fläche 1'!J24="","",'Spritzplan Fläche 1'!J24)</f>
        <v/>
      </c>
      <c r="I24" s="23" t="str">
        <f>IF('Spritzplan Fläche 1'!L24="","",'Spritzplan Fläche 1'!L24)</f>
        <v/>
      </c>
      <c r="J24" s="54" t="str">
        <f>IF('Spritzplan Fläche 1'!V24="","",'Spritzplan Fläche 1'!V24)</f>
        <v/>
      </c>
      <c r="K24" s="3"/>
      <c r="L24" s="3"/>
      <c r="M24" s="3"/>
      <c r="N24" s="3"/>
      <c r="O24" s="3"/>
      <c r="P24" s="3"/>
      <c r="Q24" s="3"/>
      <c r="R24" s="3"/>
      <c r="S24"/>
      <c r="T24"/>
      <c r="U24"/>
      <c r="V24"/>
      <c r="W24"/>
      <c r="X24"/>
      <c r="Y24"/>
      <c r="Z24"/>
      <c r="AA24"/>
    </row>
    <row r="25" spans="1:27" ht="23.45" customHeight="1" x14ac:dyDescent="0.25">
      <c r="A25" s="182"/>
      <c r="B25" s="184"/>
      <c r="C25" s="186"/>
      <c r="D25" s="182"/>
      <c r="E25" s="191"/>
      <c r="F25" s="190"/>
      <c r="G25" s="60" t="str">
        <f>IF('Spritzplan Fläche 1'!I25="","",'Spritzplan Fläche 1'!I25)</f>
        <v/>
      </c>
      <c r="H25" s="14" t="str">
        <f>IF('Spritzplan Fläche 1'!J25="","",'Spritzplan Fläche 1'!J25)</f>
        <v/>
      </c>
      <c r="I25" s="25" t="str">
        <f>IF('Spritzplan Fläche 1'!L25="","",'Spritzplan Fläche 1'!L25)</f>
        <v/>
      </c>
      <c r="J25" s="55" t="str">
        <f>IF('Spritzplan Fläche 1'!V25="","",'Spritzplan Fläche 1'!V25)</f>
        <v/>
      </c>
      <c r="K25" s="3"/>
      <c r="L25" s="3"/>
      <c r="M25" s="3"/>
      <c r="N25" s="3"/>
      <c r="O25" s="3"/>
      <c r="P25" s="3"/>
      <c r="Q25" s="3"/>
      <c r="R25" s="3"/>
      <c r="S25"/>
      <c r="T25"/>
      <c r="U25"/>
      <c r="V25"/>
      <c r="W25"/>
      <c r="X25"/>
      <c r="Y25"/>
      <c r="Z25"/>
      <c r="AA25"/>
    </row>
    <row r="26" spans="1:27" ht="23.45" customHeight="1" x14ac:dyDescent="0.25">
      <c r="A26" s="182"/>
      <c r="B26" s="184"/>
      <c r="C26" s="186"/>
      <c r="D26" s="182" t="str">
        <f>IF('Spritzplan Fläche 1'!F26="","",'Spritzplan Fläche 1'!F26)</f>
        <v>Gescheine sichtbar</v>
      </c>
      <c r="E26" s="191"/>
      <c r="F26" s="190"/>
      <c r="G26" s="60" t="str">
        <f>IF('Spritzplan Fläche 1'!I26="","",'Spritzplan Fläche 1'!I26)</f>
        <v/>
      </c>
      <c r="H26" s="14" t="str">
        <f>IF('Spritzplan Fläche 1'!J26="","",'Spritzplan Fläche 1'!J26)</f>
        <v/>
      </c>
      <c r="I26" s="25" t="str">
        <f>IF('Spritzplan Fläche 1'!L26="","",'Spritzplan Fläche 1'!L26)</f>
        <v/>
      </c>
      <c r="J26" s="55" t="str">
        <f>IF('Spritzplan Fläche 1'!V26="","",'Spritzplan Fläche 1'!V26)</f>
        <v/>
      </c>
      <c r="K26" s="3"/>
      <c r="L26" s="3"/>
      <c r="M26" s="3"/>
      <c r="N26" s="3"/>
      <c r="O26" s="3"/>
      <c r="P26" s="3"/>
      <c r="Q26" s="3"/>
      <c r="R26" s="3"/>
      <c r="S26"/>
      <c r="T26"/>
      <c r="U26"/>
      <c r="V26"/>
      <c r="W26"/>
      <c r="X26"/>
      <c r="Y26"/>
      <c r="Z26"/>
      <c r="AA26"/>
    </row>
    <row r="27" spans="1:27" ht="23.45" customHeight="1" thickBot="1" x14ac:dyDescent="0.3">
      <c r="A27" s="183"/>
      <c r="B27" s="185"/>
      <c r="C27" s="187"/>
      <c r="D27" s="61" t="str">
        <f>IF('Spritzplan Fläche 1'!F27="","",'Spritzplan Fläche 1'!F27)</f>
        <v>EC</v>
      </c>
      <c r="E27" s="62">
        <f>IF('Spritzplan Fläche 1'!G27="","",'Spritzplan Fläche 1'!G27)</f>
        <v>53</v>
      </c>
      <c r="F27" s="63">
        <f>IF('Spritzplan Fläche 1'!H27="","",'Spritzplan Fläche 1'!H27)</f>
        <v>55</v>
      </c>
      <c r="G27" s="60" t="str">
        <f>IF('Spritzplan Fläche 1'!I27="","",'Spritzplan Fläche 1'!I27)</f>
        <v/>
      </c>
      <c r="H27" s="16" t="str">
        <f>IF('Spritzplan Fläche 1'!J27="","",'Spritzplan Fläche 1'!J27)</f>
        <v/>
      </c>
      <c r="I27" s="27" t="str">
        <f>IF('Spritzplan Fläche 1'!L27="","",'Spritzplan Fläche 1'!L27)</f>
        <v/>
      </c>
      <c r="J27" s="56" t="str">
        <f>IF('Spritzplan Fläche 1'!V27="","",'Spritzplan Fläche 1'!V27)</f>
        <v/>
      </c>
      <c r="K27" s="3"/>
      <c r="L27" s="3"/>
      <c r="M27" s="3"/>
      <c r="N27" s="3"/>
      <c r="O27" s="3"/>
      <c r="P27" s="3"/>
      <c r="Q27" s="3"/>
      <c r="R27" s="3"/>
      <c r="S27"/>
      <c r="T27"/>
      <c r="U27"/>
      <c r="V27"/>
      <c r="W27"/>
      <c r="X27"/>
      <c r="Y27"/>
      <c r="Z27"/>
      <c r="AA27"/>
    </row>
    <row r="28" spans="1:27" ht="23.45" customHeight="1" x14ac:dyDescent="0.25">
      <c r="A28" s="181" t="str">
        <f>IF('Spritzplan Fläche 1'!A28="","",'Spritzplan Fläche 1'!A28)</f>
        <v/>
      </c>
      <c r="B28" s="184" t="str">
        <f>IF('Spritzplan Fläche 1'!B28="","",'Spritzplan Fläche 1'!B28)</f>
        <v/>
      </c>
      <c r="C28" s="186" t="str">
        <f>IF('Spritzplan Fläche 1'!D28="","",'Spritzplan Fläche 1'!D28)</f>
        <v/>
      </c>
      <c r="D28" s="188" t="str">
        <f>IF('Spritzplan Fläche 1'!F28="","",'Spritzplan Fläche 1'!F28)</f>
        <v>Letzte
Vorblüte</v>
      </c>
      <c r="E28" s="189"/>
      <c r="F28" s="190"/>
      <c r="G28" s="59" t="str">
        <f>IF('Spritzplan Fläche 1'!I28="","",'Spritzplan Fläche 1'!I28)</f>
        <v/>
      </c>
      <c r="H28" s="12" t="str">
        <f>IF('Spritzplan Fläche 1'!J28="","",'Spritzplan Fläche 1'!J28)</f>
        <v/>
      </c>
      <c r="I28" s="23" t="str">
        <f>IF('Spritzplan Fläche 1'!L28="","",'Spritzplan Fläche 1'!L28)</f>
        <v/>
      </c>
      <c r="J28" s="54" t="str">
        <f>IF('Spritzplan Fläche 1'!V28="","",'Spritzplan Fläche 1'!V28)</f>
        <v/>
      </c>
      <c r="K28" s="3"/>
      <c r="L28" s="3"/>
      <c r="M28" s="3"/>
      <c r="N28" s="3"/>
      <c r="O28" s="3"/>
      <c r="P28" s="3"/>
      <c r="Q28" s="3"/>
      <c r="R28" s="3"/>
      <c r="S28"/>
      <c r="T28"/>
      <c r="U28"/>
      <c r="V28"/>
      <c r="W28"/>
      <c r="X28"/>
      <c r="Y28"/>
      <c r="Z28"/>
      <c r="AA28"/>
    </row>
    <row r="29" spans="1:27" ht="23.45" customHeight="1" x14ac:dyDescent="0.25">
      <c r="A29" s="182"/>
      <c r="B29" s="184"/>
      <c r="C29" s="186"/>
      <c r="D29" s="182"/>
      <c r="E29" s="191"/>
      <c r="F29" s="190"/>
      <c r="G29" s="60" t="str">
        <f>IF('Spritzplan Fläche 1'!I29="","",'Spritzplan Fläche 1'!I29)</f>
        <v/>
      </c>
      <c r="H29" s="14" t="str">
        <f>IF('Spritzplan Fläche 1'!J29="","",'Spritzplan Fläche 1'!J29)</f>
        <v/>
      </c>
      <c r="I29" s="25" t="str">
        <f>IF('Spritzplan Fläche 1'!L29="","",'Spritzplan Fläche 1'!L29)</f>
        <v/>
      </c>
      <c r="J29" s="55" t="str">
        <f>IF('Spritzplan Fläche 1'!V29="","",'Spritzplan Fläche 1'!V29)</f>
        <v/>
      </c>
      <c r="K29" s="3"/>
      <c r="L29" s="3"/>
      <c r="M29" s="3"/>
      <c r="N29" s="3"/>
      <c r="O29" s="3"/>
      <c r="P29" s="3"/>
      <c r="Q29" s="3"/>
      <c r="R29" s="3"/>
      <c r="S29"/>
      <c r="T29"/>
      <c r="U29"/>
      <c r="V29"/>
      <c r="W29"/>
      <c r="X29"/>
      <c r="Y29"/>
      <c r="Z29"/>
      <c r="AA29"/>
    </row>
    <row r="30" spans="1:27" ht="23.45" customHeight="1" x14ac:dyDescent="0.25">
      <c r="A30" s="182"/>
      <c r="B30" s="184"/>
      <c r="C30" s="186"/>
      <c r="D30" s="182" t="str">
        <f>IF('Spritzplan Fläche 1'!F30="","",'Spritzplan Fläche 1'!F30)</f>
        <v/>
      </c>
      <c r="E30" s="191"/>
      <c r="F30" s="190"/>
      <c r="G30" s="60" t="str">
        <f>IF('Spritzplan Fläche 1'!I30="","",'Spritzplan Fläche 1'!I30)</f>
        <v/>
      </c>
      <c r="H30" s="14" t="str">
        <f>IF('Spritzplan Fläche 1'!J30="","",'Spritzplan Fläche 1'!J30)</f>
        <v/>
      </c>
      <c r="I30" s="25" t="str">
        <f>IF('Spritzplan Fläche 1'!L30="","",'Spritzplan Fläche 1'!L30)</f>
        <v/>
      </c>
      <c r="J30" s="55" t="str">
        <f>IF('Spritzplan Fläche 1'!V30="","",'Spritzplan Fläche 1'!V30)</f>
        <v/>
      </c>
      <c r="K30" s="3"/>
      <c r="L30" s="3"/>
      <c r="M30" s="3"/>
      <c r="N30" s="3"/>
      <c r="O30" s="3"/>
      <c r="P30" s="3"/>
      <c r="Q30" s="3"/>
      <c r="R30" s="3"/>
      <c r="S30"/>
      <c r="T30"/>
      <c r="U30"/>
      <c r="V30"/>
      <c r="W30"/>
      <c r="X30"/>
      <c r="Y30"/>
      <c r="Z30"/>
      <c r="AA30"/>
    </row>
    <row r="31" spans="1:27" ht="23.45" customHeight="1" thickBot="1" x14ac:dyDescent="0.3">
      <c r="A31" s="183"/>
      <c r="B31" s="185"/>
      <c r="C31" s="187"/>
      <c r="D31" s="61" t="str">
        <f>IF('Spritzplan Fläche 1'!F31="","",'Spritzplan Fläche 1'!F31)</f>
        <v>EC</v>
      </c>
      <c r="E31" s="62">
        <f>IF('Spritzplan Fläche 1'!G31="","",'Spritzplan Fläche 1'!G31)</f>
        <v>57</v>
      </c>
      <c r="F31" s="63">
        <f>IF('Spritzplan Fläche 1'!H31="","",'Spritzplan Fläche 1'!H31)</f>
        <v>60</v>
      </c>
      <c r="G31" s="60" t="str">
        <f>IF('Spritzplan Fläche 1'!I31="","",'Spritzplan Fläche 1'!I31)</f>
        <v/>
      </c>
      <c r="H31" s="16" t="str">
        <f>IF('Spritzplan Fläche 1'!J31="","",'Spritzplan Fläche 1'!J31)</f>
        <v/>
      </c>
      <c r="I31" s="29" t="str">
        <f>IF('Spritzplan Fläche 1'!L31="","",'Spritzplan Fläche 1'!L31)</f>
        <v/>
      </c>
      <c r="J31" s="56" t="str">
        <f>IF('Spritzplan Fläche 1'!V31="","",'Spritzplan Fläche 1'!V31)</f>
        <v/>
      </c>
      <c r="K31" s="3"/>
      <c r="L31" s="3"/>
      <c r="M31" s="3"/>
      <c r="N31" s="3"/>
      <c r="O31" s="3"/>
      <c r="P31" s="3"/>
      <c r="Q31" s="3"/>
      <c r="R31" s="3"/>
      <c r="S31"/>
      <c r="T31"/>
      <c r="U31"/>
      <c r="V31"/>
      <c r="W31"/>
      <c r="X31"/>
      <c r="Y31"/>
      <c r="Z31"/>
      <c r="AA31"/>
    </row>
    <row r="32" spans="1:27" ht="23.45" customHeight="1" x14ac:dyDescent="0.25">
      <c r="A32" s="181" t="str">
        <f>IF('Spritzplan Fläche 1'!A32="","",'Spritzplan Fläche 1'!A32)</f>
        <v/>
      </c>
      <c r="B32" s="184" t="str">
        <f>IF('Spritzplan Fläche 1'!B32="","",'Spritzplan Fläche 1'!B32)</f>
        <v/>
      </c>
      <c r="C32" s="186" t="str">
        <f>IF('Spritzplan Fläche 1'!D32="","",'Spritzplan Fläche 1'!D32)</f>
        <v/>
      </c>
      <c r="D32" s="188" t="str">
        <f>IF('Spritzplan Fläche 1'!F32="","",'Spritzplan Fläche 1'!F32)</f>
        <v>Abgehende
Blüte</v>
      </c>
      <c r="E32" s="189"/>
      <c r="F32" s="190"/>
      <c r="G32" s="59" t="str">
        <f>IF('Spritzplan Fläche 1'!I32="","",'Spritzplan Fläche 1'!I32)</f>
        <v/>
      </c>
      <c r="H32" s="12" t="str">
        <f>IF('Spritzplan Fläche 1'!J32="","",'Spritzplan Fläche 1'!J32)</f>
        <v/>
      </c>
      <c r="I32" s="11" t="str">
        <f>IF('Spritzplan Fläche 1'!L32="","",'Spritzplan Fläche 1'!L32)</f>
        <v/>
      </c>
      <c r="J32" s="54" t="str">
        <f>IF('Spritzplan Fläche 1'!V32="","",'Spritzplan Fläche 1'!V32)</f>
        <v/>
      </c>
      <c r="K32" s="3"/>
      <c r="L32" s="3"/>
      <c r="M32" s="3"/>
      <c r="N32" s="3"/>
      <c r="O32" s="3"/>
      <c r="P32" s="3"/>
      <c r="Q32" s="3"/>
      <c r="R32" s="3"/>
      <c r="S32"/>
      <c r="T32"/>
      <c r="U32"/>
      <c r="V32"/>
      <c r="W32"/>
      <c r="X32"/>
      <c r="Y32"/>
      <c r="Z32"/>
      <c r="AA32"/>
    </row>
    <row r="33" spans="1:27" ht="23.45" customHeight="1" x14ac:dyDescent="0.25">
      <c r="A33" s="182"/>
      <c r="B33" s="184"/>
      <c r="C33" s="186"/>
      <c r="D33" s="182"/>
      <c r="E33" s="191"/>
      <c r="F33" s="190"/>
      <c r="G33" s="60" t="str">
        <f>IF('Spritzplan Fläche 1'!I33="","",'Spritzplan Fläche 1'!I33)</f>
        <v/>
      </c>
      <c r="H33" s="14" t="str">
        <f>IF('Spritzplan Fläche 1'!J33="","",'Spritzplan Fläche 1'!J33)</f>
        <v/>
      </c>
      <c r="I33" s="13" t="str">
        <f>IF('Spritzplan Fläche 1'!L33="","",'Spritzplan Fläche 1'!L33)</f>
        <v/>
      </c>
      <c r="J33" s="55" t="str">
        <f>IF('Spritzplan Fläche 1'!V33="","",'Spritzplan Fläche 1'!V33)</f>
        <v/>
      </c>
      <c r="K33" s="3"/>
      <c r="L33" s="3"/>
      <c r="M33" s="3"/>
      <c r="N33" s="3"/>
      <c r="O33" s="3"/>
      <c r="P33" s="3"/>
      <c r="Q33" s="3"/>
      <c r="R33" s="3"/>
      <c r="S33"/>
      <c r="T33"/>
      <c r="U33"/>
      <c r="V33"/>
      <c r="W33"/>
      <c r="X33"/>
      <c r="Y33"/>
      <c r="Z33"/>
      <c r="AA33"/>
    </row>
    <row r="34" spans="1:27" ht="23.45" customHeight="1" x14ac:dyDescent="0.25">
      <c r="A34" s="182"/>
      <c r="B34" s="184"/>
      <c r="C34" s="186"/>
      <c r="D34" s="182" t="str">
        <f>IF('Spritzplan Fläche 1'!F34="","",'Spritzplan Fläche 1'!F34)</f>
        <v/>
      </c>
      <c r="E34" s="191"/>
      <c r="F34" s="190"/>
      <c r="G34" s="60" t="str">
        <f>IF('Spritzplan Fläche 1'!I34="","",'Spritzplan Fläche 1'!I34)</f>
        <v/>
      </c>
      <c r="H34" s="14" t="str">
        <f>IF('Spritzplan Fläche 1'!J34="","",'Spritzplan Fläche 1'!J34)</f>
        <v/>
      </c>
      <c r="I34" s="13" t="str">
        <f>IF('Spritzplan Fläche 1'!L34="","",'Spritzplan Fläche 1'!L34)</f>
        <v/>
      </c>
      <c r="J34" s="55" t="str">
        <f>IF('Spritzplan Fläche 1'!V34="","",'Spritzplan Fläche 1'!V34)</f>
        <v/>
      </c>
      <c r="K34" s="3"/>
      <c r="L34" s="3"/>
      <c r="M34" s="3"/>
      <c r="N34" s="3"/>
      <c r="O34" s="3"/>
      <c r="P34" s="3"/>
      <c r="Q34" s="3"/>
      <c r="R34" s="3"/>
      <c r="S34"/>
      <c r="T34"/>
      <c r="U34"/>
      <c r="V34"/>
      <c r="W34"/>
      <c r="X34"/>
      <c r="Y34"/>
      <c r="Z34"/>
      <c r="AA34"/>
    </row>
    <row r="35" spans="1:27" ht="23.45" customHeight="1" thickBot="1" x14ac:dyDescent="0.3">
      <c r="A35" s="183"/>
      <c r="B35" s="185"/>
      <c r="C35" s="187"/>
      <c r="D35" s="61" t="str">
        <f>IF('Spritzplan Fläche 1'!F35="","",'Spritzplan Fläche 1'!F35)</f>
        <v>EC</v>
      </c>
      <c r="E35" s="62">
        <f>IF('Spritzplan Fläche 1'!G35="","",'Spritzplan Fläche 1'!G35)</f>
        <v>61</v>
      </c>
      <c r="F35" s="63">
        <f>IF('Spritzplan Fläche 1'!H35="","",'Spritzplan Fläche 1'!H35)</f>
        <v>71</v>
      </c>
      <c r="G35" s="64" t="str">
        <f>IF('Spritzplan Fläche 1'!I35="","",'Spritzplan Fläche 1'!I35)</f>
        <v/>
      </c>
      <c r="H35" s="16" t="str">
        <f>IF('Spritzplan Fläche 1'!J35="","",'Spritzplan Fläche 1'!J35)</f>
        <v/>
      </c>
      <c r="I35" s="15" t="str">
        <f>IF('Spritzplan Fläche 1'!L35="","",'Spritzplan Fläche 1'!L35)</f>
        <v/>
      </c>
      <c r="J35" s="56" t="str">
        <f>IF('Spritzplan Fläche 1'!V35="","",'Spritzplan Fläche 1'!V35)</f>
        <v/>
      </c>
      <c r="K35" s="3"/>
      <c r="L35" s="3"/>
      <c r="M35" s="3"/>
      <c r="N35" s="3"/>
      <c r="O35" s="3"/>
      <c r="P35" s="3"/>
      <c r="Q35" s="3"/>
      <c r="R35" s="3"/>
      <c r="S35"/>
      <c r="T35"/>
      <c r="U35"/>
      <c r="V35"/>
      <c r="W35"/>
      <c r="X35"/>
      <c r="Y35"/>
      <c r="Z35"/>
      <c r="AA35"/>
    </row>
    <row r="36" spans="1:27" ht="23.45" customHeight="1" x14ac:dyDescent="0.25">
      <c r="A36" s="181" t="str">
        <f>IF('Spritzplan Fläche 1'!A36="","",'Spritzplan Fläche 1'!A36)</f>
        <v/>
      </c>
      <c r="B36" s="184" t="str">
        <f>IF('Spritzplan Fläche 1'!B36="","",'Spritzplan Fläche 1'!B36)</f>
        <v/>
      </c>
      <c r="C36" s="186" t="str">
        <f>IF('Spritzplan Fläche 1'!D36="","",'Spritzplan Fläche 1'!D36)</f>
        <v/>
      </c>
      <c r="D36" s="188" t="str">
        <f>IF('Spritzplan Fläche 1'!F36="","",'Spritzplan Fläche 1'!F36)</f>
        <v>Nachblüte
(Schrotkorn -</v>
      </c>
      <c r="E36" s="189"/>
      <c r="F36" s="190"/>
      <c r="G36" s="59" t="str">
        <f>IF('Spritzplan Fläche 1'!I36="","",'Spritzplan Fläche 1'!I36)</f>
        <v/>
      </c>
      <c r="H36" s="12" t="str">
        <f>IF('Spritzplan Fläche 1'!J36="","",'Spritzplan Fläche 1'!J36)</f>
        <v/>
      </c>
      <c r="I36" s="11" t="str">
        <f>IF('Spritzplan Fläche 1'!L36="","",'Spritzplan Fläche 1'!L36)</f>
        <v/>
      </c>
      <c r="J36" s="54" t="str">
        <f>IF('Spritzplan Fläche 1'!V36="","",'Spritzplan Fläche 1'!V36)</f>
        <v/>
      </c>
      <c r="K36" s="3"/>
      <c r="L36" s="3"/>
      <c r="M36" s="3"/>
      <c r="N36" s="3"/>
      <c r="O36" s="3"/>
      <c r="P36" s="3"/>
      <c r="Q36" s="3"/>
      <c r="R36" s="3"/>
      <c r="S36"/>
      <c r="T36"/>
      <c r="U36"/>
      <c r="V36"/>
      <c r="W36"/>
      <c r="X36"/>
      <c r="Y36"/>
      <c r="Z36"/>
      <c r="AA36"/>
    </row>
    <row r="37" spans="1:27" ht="23.45" customHeight="1" x14ac:dyDescent="0.25">
      <c r="A37" s="182"/>
      <c r="B37" s="184"/>
      <c r="C37" s="186"/>
      <c r="D37" s="182"/>
      <c r="E37" s="191"/>
      <c r="F37" s="190"/>
      <c r="G37" s="60" t="str">
        <f>IF('Spritzplan Fläche 1'!I37="","",'Spritzplan Fläche 1'!I37)</f>
        <v/>
      </c>
      <c r="H37" s="14" t="str">
        <f>IF('Spritzplan Fläche 1'!J37="","",'Spritzplan Fläche 1'!J37)</f>
        <v/>
      </c>
      <c r="I37" s="13" t="str">
        <f>IF('Spritzplan Fläche 1'!L37="","",'Spritzplan Fläche 1'!L37)</f>
        <v/>
      </c>
      <c r="J37" s="55" t="str">
        <f>IF('Spritzplan Fläche 1'!V37="","",'Spritzplan Fläche 1'!V37)</f>
        <v/>
      </c>
      <c r="K37" s="3"/>
      <c r="L37" s="3"/>
      <c r="M37" s="3"/>
      <c r="N37" s="3"/>
      <c r="O37" s="3"/>
      <c r="P37" s="3"/>
      <c r="Q37" s="3"/>
      <c r="R37" s="3"/>
      <c r="S37"/>
      <c r="T37"/>
      <c r="U37"/>
      <c r="V37"/>
      <c r="W37"/>
      <c r="X37"/>
      <c r="Y37"/>
      <c r="Z37"/>
      <c r="AA37"/>
    </row>
    <row r="38" spans="1:27" ht="23.45" customHeight="1" x14ac:dyDescent="0.25">
      <c r="A38" s="182"/>
      <c r="B38" s="184"/>
      <c r="C38" s="186"/>
      <c r="D38" s="182" t="str">
        <f>IF('Spritzplan Fläche 1'!F38="","",'Spritzplan Fläche 1'!F38)</f>
        <v>Erbsengr.)</v>
      </c>
      <c r="E38" s="191"/>
      <c r="F38" s="190"/>
      <c r="G38" s="60" t="str">
        <f>IF('Spritzplan Fläche 1'!I38="","",'Spritzplan Fläche 1'!I38)</f>
        <v/>
      </c>
      <c r="H38" s="14" t="str">
        <f>IF('Spritzplan Fläche 1'!J38="","",'Spritzplan Fläche 1'!J38)</f>
        <v/>
      </c>
      <c r="I38" s="13" t="str">
        <f>IF('Spritzplan Fläche 1'!L38="","",'Spritzplan Fläche 1'!L38)</f>
        <v/>
      </c>
      <c r="J38" s="55" t="str">
        <f>IF('Spritzplan Fläche 1'!V38="","",'Spritzplan Fläche 1'!V38)</f>
        <v/>
      </c>
      <c r="K38" s="3"/>
      <c r="L38" s="3"/>
      <c r="M38" s="3"/>
      <c r="N38" s="3"/>
      <c r="O38" s="3"/>
      <c r="P38" s="3"/>
      <c r="Q38" s="3"/>
      <c r="R38" s="3"/>
      <c r="S38"/>
      <c r="T38"/>
      <c r="U38"/>
      <c r="V38"/>
      <c r="W38"/>
      <c r="X38"/>
      <c r="Y38"/>
      <c r="Z38"/>
      <c r="AA38"/>
    </row>
    <row r="39" spans="1:27" ht="23.45" customHeight="1" thickBot="1" x14ac:dyDescent="0.3">
      <c r="A39" s="183"/>
      <c r="B39" s="185"/>
      <c r="C39" s="187"/>
      <c r="D39" s="61" t="str">
        <f>IF('Spritzplan Fläche 1'!F39="","",'Spritzplan Fläche 1'!F39)</f>
        <v>EC</v>
      </c>
      <c r="E39" s="62">
        <f>IF('Spritzplan Fläche 1'!G39="","",'Spritzplan Fläche 1'!G39)</f>
        <v>73</v>
      </c>
      <c r="F39" s="63">
        <f>IF('Spritzplan Fläche 1'!H39="","",'Spritzplan Fläche 1'!H39)</f>
        <v>75</v>
      </c>
      <c r="G39" s="64" t="str">
        <f>IF('Spritzplan Fläche 1'!I39="","",'Spritzplan Fläche 1'!I39)</f>
        <v/>
      </c>
      <c r="H39" s="16" t="str">
        <f>IF('Spritzplan Fläche 1'!J39="","",'Spritzplan Fläche 1'!J39)</f>
        <v/>
      </c>
      <c r="I39" s="15" t="str">
        <f>IF('Spritzplan Fläche 1'!L39="","",'Spritzplan Fläche 1'!L39)</f>
        <v/>
      </c>
      <c r="J39" s="56" t="str">
        <f>IF('Spritzplan Fläche 1'!V39="","",'Spritzplan Fläche 1'!V39)</f>
        <v/>
      </c>
      <c r="K39" s="3"/>
      <c r="L39" s="3"/>
      <c r="M39" s="3"/>
      <c r="N39" s="3"/>
      <c r="O39" s="3"/>
      <c r="P39" s="3"/>
      <c r="Q39" s="3"/>
      <c r="R39" s="3"/>
      <c r="S39"/>
      <c r="T39"/>
      <c r="U39"/>
      <c r="V39"/>
      <c r="W39"/>
      <c r="X39"/>
      <c r="Y39"/>
      <c r="Z39"/>
      <c r="AA39"/>
    </row>
    <row r="40" spans="1:27" ht="23.45" customHeight="1" x14ac:dyDescent="0.25">
      <c r="A40" s="181" t="str">
        <f>IF('Spritzplan Fläche 1'!A40="","",'Spritzplan Fläche 1'!A40)</f>
        <v/>
      </c>
      <c r="B40" s="184" t="str">
        <f>IF('Spritzplan Fläche 1'!B40="","",'Spritzplan Fläche 1'!B40)</f>
        <v/>
      </c>
      <c r="C40" s="186" t="str">
        <f>IF('Spritzplan Fläche 1'!D40="","",'Spritzplan Fläche 1'!D40)</f>
        <v/>
      </c>
      <c r="D40" s="188" t="str">
        <f>IF('Spritzplan Fläche 1'!F40="","",'Spritzplan Fläche 1'!F40)</f>
        <v>Trauben-
schluss</v>
      </c>
      <c r="E40" s="189"/>
      <c r="F40" s="190"/>
      <c r="G40" s="59" t="str">
        <f>IF('Spritzplan Fläche 1'!I40="","",'Spritzplan Fläche 1'!I40)</f>
        <v/>
      </c>
      <c r="H40" s="12" t="str">
        <f>IF('Spritzplan Fläche 1'!J40="","",'Spritzplan Fläche 1'!J40)</f>
        <v/>
      </c>
      <c r="I40" s="11" t="str">
        <f>IF('Spritzplan Fläche 1'!L40="","",'Spritzplan Fläche 1'!L40)</f>
        <v/>
      </c>
      <c r="J40" s="54" t="str">
        <f>IF('Spritzplan Fläche 1'!V40="","",'Spritzplan Fläche 1'!V40)</f>
        <v/>
      </c>
      <c r="K40" s="3"/>
      <c r="L40" s="3"/>
      <c r="M40" s="3"/>
      <c r="N40" s="3"/>
      <c r="O40" s="3"/>
      <c r="P40" s="3"/>
      <c r="Q40" s="3"/>
      <c r="R40" s="3"/>
      <c r="S40"/>
      <c r="T40"/>
      <c r="U40"/>
      <c r="V40"/>
      <c r="W40"/>
      <c r="X40"/>
      <c r="Y40"/>
      <c r="Z40"/>
      <c r="AA40"/>
    </row>
    <row r="41" spans="1:27" ht="23.45" customHeight="1" x14ac:dyDescent="0.25">
      <c r="A41" s="182"/>
      <c r="B41" s="184"/>
      <c r="C41" s="186"/>
      <c r="D41" s="182"/>
      <c r="E41" s="191"/>
      <c r="F41" s="190"/>
      <c r="G41" s="60" t="str">
        <f>IF('Spritzplan Fläche 1'!I41="","",'Spritzplan Fläche 1'!I41)</f>
        <v/>
      </c>
      <c r="H41" s="14" t="str">
        <f>IF('Spritzplan Fläche 1'!J41="","",'Spritzplan Fläche 1'!J41)</f>
        <v/>
      </c>
      <c r="I41" s="13" t="str">
        <f>IF('Spritzplan Fläche 1'!L41="","",'Spritzplan Fläche 1'!L41)</f>
        <v/>
      </c>
      <c r="J41" s="55" t="str">
        <f>IF('Spritzplan Fläche 1'!V41="","",'Spritzplan Fläche 1'!V41)</f>
        <v/>
      </c>
      <c r="K41" s="3"/>
      <c r="L41" s="3"/>
      <c r="M41" s="3"/>
      <c r="N41" s="3"/>
      <c r="O41" s="3"/>
      <c r="P41" s="3"/>
      <c r="Q41" s="3"/>
      <c r="R41" s="3"/>
      <c r="S41"/>
      <c r="T41"/>
      <c r="U41"/>
      <c r="V41"/>
      <c r="W41"/>
      <c r="X41"/>
      <c r="Y41"/>
      <c r="Z41"/>
      <c r="AA41"/>
    </row>
    <row r="42" spans="1:27" ht="23.45" customHeight="1" x14ac:dyDescent="0.25">
      <c r="A42" s="182"/>
      <c r="B42" s="184"/>
      <c r="C42" s="186"/>
      <c r="D42" s="182" t="str">
        <f>IF('Spritzplan Fläche 1'!F42="","",'Spritzplan Fläche 1'!F42)</f>
        <v/>
      </c>
      <c r="E42" s="191"/>
      <c r="F42" s="190"/>
      <c r="G42" s="60" t="str">
        <f>IF('Spritzplan Fläche 1'!I42="","",'Spritzplan Fläche 1'!I42)</f>
        <v/>
      </c>
      <c r="H42" s="14" t="str">
        <f>IF('Spritzplan Fläche 1'!J42="","",'Spritzplan Fläche 1'!J42)</f>
        <v/>
      </c>
      <c r="I42" s="13" t="str">
        <f>IF('Spritzplan Fläche 1'!L42="","",'Spritzplan Fläche 1'!L42)</f>
        <v/>
      </c>
      <c r="J42" s="55" t="str">
        <f>IF('Spritzplan Fläche 1'!V42="","",'Spritzplan Fläche 1'!V42)</f>
        <v/>
      </c>
      <c r="K42" s="3"/>
      <c r="L42" s="3"/>
      <c r="M42" s="3"/>
      <c r="N42" s="3"/>
      <c r="O42" s="3"/>
      <c r="P42" s="3"/>
      <c r="Q42" s="3"/>
      <c r="R42" s="3"/>
      <c r="S42"/>
      <c r="T42"/>
      <c r="U42"/>
      <c r="V42"/>
      <c r="W42"/>
      <c r="X42"/>
      <c r="Y42"/>
      <c r="Z42"/>
      <c r="AA42"/>
    </row>
    <row r="43" spans="1:27" ht="23.45" customHeight="1" thickBot="1" x14ac:dyDescent="0.3">
      <c r="A43" s="183"/>
      <c r="B43" s="185"/>
      <c r="C43" s="187"/>
      <c r="D43" s="61" t="str">
        <f>IF('Spritzplan Fläche 1'!F43="","",'Spritzplan Fläche 1'!F43)</f>
        <v>EC</v>
      </c>
      <c r="E43" s="62">
        <f>IF('Spritzplan Fläche 1'!G43="","",'Spritzplan Fläche 1'!G43)</f>
        <v>77</v>
      </c>
      <c r="F43" s="63">
        <f>IF('Spritzplan Fläche 1'!H43="","",'Spritzplan Fläche 1'!H43)</f>
        <v>79</v>
      </c>
      <c r="G43" s="64" t="str">
        <f>IF('Spritzplan Fläche 1'!I43="","",'Spritzplan Fläche 1'!I43)</f>
        <v/>
      </c>
      <c r="H43" s="16" t="str">
        <f>IF('Spritzplan Fläche 1'!J43="","",'Spritzplan Fläche 1'!J43)</f>
        <v/>
      </c>
      <c r="I43" s="15" t="str">
        <f>IF('Spritzplan Fläche 1'!L43="","",'Spritzplan Fläche 1'!L43)</f>
        <v/>
      </c>
      <c r="J43" s="56" t="str">
        <f>IF('Spritzplan Fläche 1'!V43="","",'Spritzplan Fläche 1'!V43)</f>
        <v/>
      </c>
      <c r="K43" s="3"/>
      <c r="L43" s="3"/>
      <c r="M43" s="3"/>
      <c r="N43" s="3"/>
      <c r="O43" s="3"/>
      <c r="P43" s="3"/>
      <c r="Q43" s="3"/>
      <c r="R43" s="3"/>
      <c r="S43"/>
      <c r="T43"/>
      <c r="U43"/>
      <c r="V43"/>
      <c r="W43"/>
      <c r="X43"/>
      <c r="Y43"/>
      <c r="Z43"/>
      <c r="AA43"/>
    </row>
    <row r="44" spans="1:27" ht="23.45" customHeight="1" x14ac:dyDescent="0.25">
      <c r="A44" s="181" t="str">
        <f>IF('Spritzplan Fläche 1'!A44="","",'Spritzplan Fläche 1'!A44)</f>
        <v/>
      </c>
      <c r="B44" s="184" t="str">
        <f>IF('Spritzplan Fläche 1'!B44="","",'Spritzplan Fläche 1'!B44)</f>
        <v/>
      </c>
      <c r="C44" s="186" t="str">
        <f>IF('Spritzplan Fläche 1'!D44="","",'Spritzplan Fläche 1'!D44)</f>
        <v/>
      </c>
      <c r="D44" s="188" t="str">
        <f>IF('Spritzplan Fläche 1'!F44="","",'Spritzplan Fläche 1'!F44)</f>
        <v>Reife-
beginn</v>
      </c>
      <c r="E44" s="189"/>
      <c r="F44" s="190"/>
      <c r="G44" s="59" t="str">
        <f>IF('Spritzplan Fläche 1'!I44="","",'Spritzplan Fläche 1'!I44)</f>
        <v/>
      </c>
      <c r="H44" s="12" t="str">
        <f>IF('Spritzplan Fläche 1'!J44="","",'Spritzplan Fläche 1'!J44)</f>
        <v/>
      </c>
      <c r="I44" s="11" t="str">
        <f>IF('Spritzplan Fläche 1'!L44="","",'Spritzplan Fläche 1'!L44)</f>
        <v/>
      </c>
      <c r="J44" s="54" t="str">
        <f>IF('Spritzplan Fläche 1'!V44="","",'Spritzplan Fläche 1'!V44)</f>
        <v/>
      </c>
      <c r="K44" s="3"/>
      <c r="L44" s="3"/>
      <c r="M44" s="3"/>
      <c r="N44" s="3"/>
      <c r="O44" s="3"/>
      <c r="P44" s="3"/>
      <c r="Q44" s="3"/>
      <c r="R44" s="3"/>
      <c r="S44"/>
      <c r="T44"/>
      <c r="U44"/>
      <c r="V44"/>
      <c r="W44"/>
      <c r="X44"/>
      <c r="Y44"/>
      <c r="Z44"/>
      <c r="AA44"/>
    </row>
    <row r="45" spans="1:27" ht="23.45" customHeight="1" x14ac:dyDescent="0.25">
      <c r="A45" s="182"/>
      <c r="B45" s="184"/>
      <c r="C45" s="186"/>
      <c r="D45" s="182"/>
      <c r="E45" s="191"/>
      <c r="F45" s="190"/>
      <c r="G45" s="60" t="str">
        <f>IF('Spritzplan Fläche 1'!I45="","",'Spritzplan Fläche 1'!I45)</f>
        <v/>
      </c>
      <c r="H45" s="14" t="str">
        <f>IF('Spritzplan Fläche 1'!J45="","",'Spritzplan Fläche 1'!J45)</f>
        <v/>
      </c>
      <c r="I45" s="13" t="str">
        <f>IF('Spritzplan Fläche 1'!L45="","",'Spritzplan Fläche 1'!L45)</f>
        <v/>
      </c>
      <c r="J45" s="55" t="str">
        <f>IF('Spritzplan Fläche 1'!V45="","",'Spritzplan Fläche 1'!V45)</f>
        <v/>
      </c>
      <c r="K45" s="3"/>
      <c r="L45" s="3"/>
      <c r="M45" s="3"/>
      <c r="N45" s="3"/>
      <c r="O45" s="3"/>
      <c r="P45" s="3"/>
      <c r="Q45" s="3"/>
      <c r="R45" s="3"/>
      <c r="S45"/>
      <c r="T45"/>
      <c r="U45"/>
      <c r="V45"/>
      <c r="W45"/>
      <c r="X45"/>
      <c r="Y45"/>
      <c r="Z45"/>
      <c r="AA45"/>
    </row>
    <row r="46" spans="1:27" ht="23.45" customHeight="1" x14ac:dyDescent="0.25">
      <c r="A46" s="182"/>
      <c r="B46" s="184"/>
      <c r="C46" s="186"/>
      <c r="D46" s="182" t="str">
        <f>IF('Spritzplan Fläche 1'!F46="","",'Spritzplan Fläche 1'!F46)</f>
        <v/>
      </c>
      <c r="E46" s="191"/>
      <c r="F46" s="190"/>
      <c r="G46" s="60" t="str">
        <f>IF('Spritzplan Fläche 1'!I46="","",'Spritzplan Fläche 1'!I46)</f>
        <v/>
      </c>
      <c r="H46" s="14" t="str">
        <f>IF('Spritzplan Fläche 1'!J46="","",'Spritzplan Fläche 1'!J46)</f>
        <v/>
      </c>
      <c r="I46" s="13" t="str">
        <f>IF('Spritzplan Fläche 1'!L46="","",'Spritzplan Fläche 1'!L46)</f>
        <v/>
      </c>
      <c r="J46" s="55" t="str">
        <f>IF('Spritzplan Fläche 1'!V46="","",'Spritzplan Fläche 1'!V46)</f>
        <v/>
      </c>
      <c r="K46" s="3"/>
      <c r="L46" s="3"/>
      <c r="M46" s="3"/>
      <c r="N46" s="3"/>
      <c r="O46" s="3"/>
      <c r="P46" s="3"/>
      <c r="Q46" s="3"/>
      <c r="R46" s="3"/>
      <c r="S46"/>
      <c r="T46"/>
      <c r="U46"/>
      <c r="V46"/>
      <c r="W46"/>
      <c r="X46"/>
      <c r="Y46"/>
      <c r="Z46"/>
      <c r="AA46"/>
    </row>
    <row r="47" spans="1:27" ht="23.45" customHeight="1" thickBot="1" x14ac:dyDescent="0.3">
      <c r="A47" s="183"/>
      <c r="B47" s="185"/>
      <c r="C47" s="187"/>
      <c r="D47" s="61" t="str">
        <f>IF('Spritzplan Fläche 1'!F47="","",'Spritzplan Fläche 1'!F47)</f>
        <v>EC</v>
      </c>
      <c r="E47" s="62">
        <f>IF('Spritzplan Fläche 1'!G47="","",'Spritzplan Fläche 1'!G47)</f>
        <v>81</v>
      </c>
      <c r="F47" s="63" t="str">
        <f>IF('Spritzplan Fläche 1'!H47="","",'Spritzplan Fläche 1'!H47)</f>
        <v/>
      </c>
      <c r="G47" s="64" t="str">
        <f>IF('Spritzplan Fläche 1'!I47="","",'Spritzplan Fläche 1'!I47)</f>
        <v/>
      </c>
      <c r="H47" s="16" t="str">
        <f>IF('Spritzplan Fläche 1'!J47="","",'Spritzplan Fläche 1'!J47)</f>
        <v/>
      </c>
      <c r="I47" s="15" t="str">
        <f>IF('Spritzplan Fläche 1'!L47="","",'Spritzplan Fläche 1'!L47)</f>
        <v/>
      </c>
      <c r="J47" s="56" t="str">
        <f>IF('Spritzplan Fläche 1'!V47="","",'Spritzplan Fläche 1'!V47)</f>
        <v/>
      </c>
      <c r="K47" s="3"/>
      <c r="L47" s="3"/>
      <c r="M47" s="3"/>
      <c r="N47" s="3"/>
      <c r="O47" s="3"/>
      <c r="P47" s="3"/>
      <c r="Q47" s="3"/>
      <c r="R47" s="3"/>
      <c r="S47"/>
      <c r="T47"/>
      <c r="U47"/>
      <c r="V47"/>
      <c r="W47"/>
      <c r="X47"/>
      <c r="Y47"/>
      <c r="Z47"/>
      <c r="AA47"/>
    </row>
    <row r="48" spans="1:27" ht="23.45" customHeight="1" x14ac:dyDescent="0.25">
      <c r="A48" s="181" t="str">
        <f>IF('Spritzplan Fläche 1'!A48="","",'Spritzplan Fläche 1'!A48)</f>
        <v/>
      </c>
      <c r="B48" s="184" t="str">
        <f>IF('Spritzplan Fläche 1'!B48="","",'Spritzplan Fläche 1'!B48)</f>
        <v/>
      </c>
      <c r="C48" s="186" t="str">
        <f>IF('Spritzplan Fläche 1'!D48="","",'Spritzplan Fläche 1'!D48)</f>
        <v/>
      </c>
      <c r="D48" s="188" t="str">
        <f>IF('Spritzplan Fläche 1'!F48="","",'Spritzplan Fläche 1'!F48)</f>
        <v>Abschluss
(Weichwerden)</v>
      </c>
      <c r="E48" s="189"/>
      <c r="F48" s="190"/>
      <c r="G48" s="59" t="str">
        <f>IF('Spritzplan Fläche 1'!I48="","",'Spritzplan Fläche 1'!I48)</f>
        <v/>
      </c>
      <c r="H48" s="12" t="str">
        <f>IF('Spritzplan Fläche 1'!J48="","",'Spritzplan Fläche 1'!J48)</f>
        <v/>
      </c>
      <c r="I48" s="11" t="str">
        <f>IF('Spritzplan Fläche 1'!L48="","",'Spritzplan Fläche 1'!L48)</f>
        <v/>
      </c>
      <c r="J48" s="54" t="str">
        <f>IF('Spritzplan Fläche 1'!V48="","",'Spritzplan Fläche 1'!V48)</f>
        <v/>
      </c>
      <c r="K48" s="3"/>
      <c r="L48" s="3"/>
      <c r="M48" s="3"/>
      <c r="N48" s="3"/>
      <c r="O48" s="3"/>
      <c r="P48" s="3"/>
      <c r="Q48" s="3"/>
      <c r="R48" s="3"/>
      <c r="S48"/>
      <c r="T48"/>
      <c r="U48"/>
      <c r="V48"/>
      <c r="W48"/>
      <c r="X48"/>
      <c r="Y48"/>
      <c r="Z48"/>
      <c r="AA48"/>
    </row>
    <row r="49" spans="1:27" ht="23.45" customHeight="1" x14ac:dyDescent="0.25">
      <c r="A49" s="182"/>
      <c r="B49" s="184"/>
      <c r="C49" s="186"/>
      <c r="D49" s="182"/>
      <c r="E49" s="191"/>
      <c r="F49" s="190"/>
      <c r="G49" s="60" t="str">
        <f>IF('Spritzplan Fläche 1'!I49="","",'Spritzplan Fläche 1'!I49)</f>
        <v/>
      </c>
      <c r="H49" s="14" t="str">
        <f>IF('Spritzplan Fläche 1'!J49="","",'Spritzplan Fläche 1'!J49)</f>
        <v/>
      </c>
      <c r="I49" s="13" t="str">
        <f>IF('Spritzplan Fläche 1'!L49="","",'Spritzplan Fläche 1'!L49)</f>
        <v/>
      </c>
      <c r="J49" s="55" t="str">
        <f>IF('Spritzplan Fläche 1'!V49="","",'Spritzplan Fläche 1'!V49)</f>
        <v/>
      </c>
      <c r="K49" s="3"/>
      <c r="L49" s="3"/>
      <c r="M49" s="3"/>
      <c r="N49" s="3"/>
      <c r="O49" s="3"/>
      <c r="P49" s="3"/>
      <c r="Q49" s="3"/>
      <c r="R49" s="3"/>
      <c r="S49"/>
      <c r="T49"/>
      <c r="U49"/>
      <c r="V49"/>
      <c r="W49"/>
      <c r="X49"/>
      <c r="Y49"/>
      <c r="Z49"/>
      <c r="AA49"/>
    </row>
    <row r="50" spans="1:27" ht="23.45" customHeight="1" x14ac:dyDescent="0.25">
      <c r="A50" s="182"/>
      <c r="B50" s="184"/>
      <c r="C50" s="186"/>
      <c r="D50" s="182" t="str">
        <f>IF('Spritzplan Fläche 1'!F50="","",'Spritzplan Fläche 1'!F50)</f>
        <v/>
      </c>
      <c r="E50" s="191"/>
      <c r="F50" s="190"/>
      <c r="G50" s="60" t="str">
        <f>IF('Spritzplan Fläche 1'!I50="","",'Spritzplan Fläche 1'!I50)</f>
        <v/>
      </c>
      <c r="H50" s="14" t="str">
        <f>IF('Spritzplan Fläche 1'!J50="","",'Spritzplan Fläche 1'!J50)</f>
        <v/>
      </c>
      <c r="I50" s="13" t="str">
        <f>IF('Spritzplan Fläche 1'!L50="","",'Spritzplan Fläche 1'!L50)</f>
        <v/>
      </c>
      <c r="J50" s="55" t="str">
        <f>IF('Spritzplan Fläche 1'!V50="","",'Spritzplan Fläche 1'!V50)</f>
        <v/>
      </c>
      <c r="K50" s="3"/>
      <c r="L50" s="3"/>
      <c r="M50" s="3"/>
      <c r="N50" s="3"/>
      <c r="O50" s="3"/>
      <c r="P50" s="3"/>
      <c r="Q50" s="3"/>
      <c r="R50" s="3"/>
      <c r="S50"/>
      <c r="T50"/>
      <c r="U50"/>
      <c r="V50"/>
      <c r="W50"/>
      <c r="X50"/>
      <c r="Y50"/>
      <c r="Z50"/>
      <c r="AA50"/>
    </row>
    <row r="51" spans="1:27" ht="23.45" customHeight="1" thickBot="1" x14ac:dyDescent="0.3">
      <c r="A51" s="183"/>
      <c r="B51" s="185"/>
      <c r="C51" s="187"/>
      <c r="D51" s="61" t="str">
        <f>IF('Spritzplan Fläche 1'!F51="","",'Spritzplan Fläche 1'!F51)</f>
        <v>EC</v>
      </c>
      <c r="E51" s="62">
        <f>IF('Spritzplan Fläche 1'!G51="","",'Spritzplan Fläche 1'!G51)</f>
        <v>85</v>
      </c>
      <c r="F51" s="63" t="str">
        <f>IF('Spritzplan Fläche 1'!H51="","",'Spritzplan Fläche 1'!H51)</f>
        <v/>
      </c>
      <c r="G51" s="64" t="str">
        <f>IF('Spritzplan Fläche 1'!I51="","",'Spritzplan Fläche 1'!I51)</f>
        <v/>
      </c>
      <c r="H51" s="16" t="str">
        <f>IF('Spritzplan Fläche 1'!J51="","",'Spritzplan Fläche 1'!J51)</f>
        <v/>
      </c>
      <c r="I51" s="15" t="str">
        <f>IF('Spritzplan Fläche 1'!L51="","",'Spritzplan Fläche 1'!L51)</f>
        <v/>
      </c>
      <c r="J51" s="56" t="str">
        <f>IF('Spritzplan Fläche 1'!V51="","",'Spritzplan Fläche 1'!V51)</f>
        <v/>
      </c>
      <c r="K51" s="3"/>
      <c r="L51" s="3"/>
      <c r="M51" s="3"/>
      <c r="N51" s="3"/>
      <c r="O51" s="3"/>
      <c r="P51" s="3"/>
      <c r="Q51" s="3"/>
      <c r="R51" s="3"/>
      <c r="S51"/>
      <c r="T51"/>
      <c r="U51"/>
      <c r="V51"/>
      <c r="W51"/>
      <c r="X51"/>
      <c r="Y51"/>
      <c r="Z51"/>
      <c r="AA51"/>
    </row>
    <row r="52" spans="1:27" ht="23.45" customHeight="1" x14ac:dyDescent="0.25">
      <c r="A52" s="181" t="str">
        <f>IF('Spritzplan Fläche 1'!A52="","",'Spritzplan Fläche 1'!A52)</f>
        <v/>
      </c>
      <c r="B52" s="184" t="str">
        <f>IF('Spritzplan Fläche 1'!B52="","",'Spritzplan Fläche 1'!B52)</f>
        <v/>
      </c>
      <c r="C52" s="186" t="str">
        <f>IF('Spritzplan Fläche 1'!D52="","",'Spritzplan Fläche 1'!D52)</f>
        <v/>
      </c>
      <c r="D52" s="188" t="str">
        <f>IF('Spritzplan Fläche 1'!F52="","",'Spritzplan Fläche 1'!F52)</f>
        <v>Abschluss II</v>
      </c>
      <c r="E52" s="189"/>
      <c r="F52" s="190"/>
      <c r="G52" s="59" t="str">
        <f>IF('Spritzplan Fläche 1'!I52="","",'Spritzplan Fläche 1'!I52)</f>
        <v/>
      </c>
      <c r="H52" s="12" t="str">
        <f>IF('Spritzplan Fläche 1'!J52="","",'Spritzplan Fläche 1'!J52)</f>
        <v/>
      </c>
      <c r="I52" s="11" t="str">
        <f>IF('Spritzplan Fläche 1'!L52="","",'Spritzplan Fläche 1'!L52)</f>
        <v/>
      </c>
      <c r="J52" s="54" t="str">
        <f>IF('Spritzplan Fläche 1'!V52="","",'Spritzplan Fläche 1'!V52)</f>
        <v/>
      </c>
      <c r="K52" s="3"/>
      <c r="L52" s="3"/>
      <c r="M52" s="3"/>
      <c r="N52" s="3"/>
      <c r="O52" s="3"/>
      <c r="P52" s="3"/>
      <c r="Q52" s="3"/>
      <c r="R52" s="3"/>
      <c r="S52"/>
      <c r="T52"/>
      <c r="U52"/>
      <c r="V52"/>
      <c r="W52"/>
      <c r="X52"/>
      <c r="Y52"/>
      <c r="Z52"/>
      <c r="AA52"/>
    </row>
    <row r="53" spans="1:27" ht="23.45" customHeight="1" x14ac:dyDescent="0.25">
      <c r="A53" s="182"/>
      <c r="B53" s="184"/>
      <c r="C53" s="186"/>
      <c r="D53" s="182"/>
      <c r="E53" s="191"/>
      <c r="F53" s="190"/>
      <c r="G53" s="60" t="str">
        <f>IF('Spritzplan Fläche 1'!I53="","",'Spritzplan Fläche 1'!I53)</f>
        <v/>
      </c>
      <c r="H53" s="14" t="str">
        <f>IF('Spritzplan Fläche 1'!J53="","",'Spritzplan Fläche 1'!J53)</f>
        <v/>
      </c>
      <c r="I53" s="13" t="str">
        <f>IF('Spritzplan Fläche 1'!L53="","",'Spritzplan Fläche 1'!L53)</f>
        <v/>
      </c>
      <c r="J53" s="55" t="str">
        <f>IF('Spritzplan Fläche 1'!V53="","",'Spritzplan Fläche 1'!V53)</f>
        <v/>
      </c>
      <c r="K53" s="3"/>
      <c r="L53" s="3"/>
      <c r="M53" s="3"/>
      <c r="N53" s="3"/>
      <c r="O53" s="3"/>
      <c r="P53" s="3"/>
      <c r="Q53" s="3"/>
      <c r="R53" s="3"/>
      <c r="S53"/>
      <c r="T53"/>
      <c r="U53"/>
      <c r="V53"/>
      <c r="W53"/>
      <c r="X53"/>
      <c r="Y53"/>
      <c r="Z53"/>
      <c r="AA53"/>
    </row>
    <row r="54" spans="1:27" ht="23.45" customHeight="1" x14ac:dyDescent="0.25">
      <c r="A54" s="182"/>
      <c r="B54" s="184"/>
      <c r="C54" s="186"/>
      <c r="D54" s="182" t="str">
        <f>IF('Spritzplan Fläche 1'!F54="","",'Spritzplan Fläche 1'!F54)</f>
        <v/>
      </c>
      <c r="E54" s="191"/>
      <c r="F54" s="190"/>
      <c r="G54" s="60" t="str">
        <f>IF('Spritzplan Fläche 1'!I54="","",'Spritzplan Fläche 1'!I54)</f>
        <v/>
      </c>
      <c r="H54" s="14" t="str">
        <f>IF('Spritzplan Fläche 1'!J54="","",'Spritzplan Fläche 1'!J54)</f>
        <v/>
      </c>
      <c r="I54" s="13" t="str">
        <f>IF('Spritzplan Fläche 1'!L54="","",'Spritzplan Fläche 1'!L54)</f>
        <v/>
      </c>
      <c r="J54" s="55" t="str">
        <f>IF('Spritzplan Fläche 1'!V54="","",'Spritzplan Fläche 1'!V54)</f>
        <v/>
      </c>
      <c r="K54" s="3"/>
      <c r="L54" s="3"/>
      <c r="M54" s="3"/>
      <c r="N54" s="3"/>
      <c r="O54" s="3"/>
      <c r="P54" s="3"/>
      <c r="Q54" s="3"/>
      <c r="R54" s="3"/>
      <c r="S54"/>
      <c r="T54"/>
      <c r="U54"/>
      <c r="V54"/>
      <c r="W54"/>
      <c r="X54"/>
      <c r="Y54"/>
      <c r="Z54"/>
      <c r="AA54"/>
    </row>
    <row r="55" spans="1:27" ht="23.45" customHeight="1" thickBot="1" x14ac:dyDescent="0.3">
      <c r="A55" s="183"/>
      <c r="B55" s="185"/>
      <c r="C55" s="187"/>
      <c r="D55" s="61" t="str">
        <f>IF('Spritzplan Fläche 1'!F55="","",'Spritzplan Fläche 1'!F55)</f>
        <v>EC</v>
      </c>
      <c r="E55" s="62">
        <f>IF('Spritzplan Fläche 1'!G55="","",'Spritzplan Fläche 1'!G55)</f>
        <v>85</v>
      </c>
      <c r="F55" s="63">
        <f>IF('Spritzplan Fläche 1'!H55="","",'Spritzplan Fläche 1'!H55)</f>
        <v>89</v>
      </c>
      <c r="G55" s="64" t="str">
        <f>IF('Spritzplan Fläche 1'!I55="","",'Spritzplan Fläche 1'!I55)</f>
        <v/>
      </c>
      <c r="H55" s="16" t="str">
        <f>IF('Spritzplan Fläche 1'!J55="","",'Spritzplan Fläche 1'!J55)</f>
        <v/>
      </c>
      <c r="I55" s="15" t="str">
        <f>IF('Spritzplan Fläche 1'!L55="","",'Spritzplan Fläche 1'!L55)</f>
        <v/>
      </c>
      <c r="J55" s="56" t="str">
        <f>IF('Spritzplan Fläche 1'!V55="","",'Spritzplan Fläche 1'!V55)</f>
        <v/>
      </c>
      <c r="K55" s="3"/>
      <c r="L55" s="3"/>
      <c r="M55" s="3"/>
      <c r="N55" s="3"/>
      <c r="O55" s="3"/>
      <c r="P55" s="3"/>
      <c r="Q55" s="3"/>
      <c r="R55" s="3"/>
      <c r="S55"/>
      <c r="T55"/>
      <c r="U55"/>
      <c r="V55"/>
      <c r="W55"/>
      <c r="X55"/>
      <c r="Y55"/>
      <c r="Z55"/>
      <c r="AA55"/>
    </row>
  </sheetData>
  <sheetProtection algorithmName="SHA-512" hashValue="xPAm+7pyJ43K8Ga6N8UbC4BvZ9+QqGIU/A2nRARXT2uObFZiOvyoFMeii/ygJaXR/jU0Hzy/b83fuisfUhlQlA==" saltValue="CAP0rBmuJxyQEZItIaOfGg==" spinCount="100000" sheet="1" formatCells="0" formatColumns="0" formatRows="0"/>
  <customSheetViews>
    <customSheetView guid="{F96BD340-81CA-44AB-ACA3-590534059005}" scale="115" fitToPage="1" topLeftCell="A7">
      <selection activeCell="B48" sqref="B48:B51"/>
      <colBreaks count="1" manualBreakCount="1">
        <brk id="10" max="1048575" man="1"/>
      </colBreaks>
      <pageMargins left="0.70866141732283472" right="0.70866141732283472" top="0.31496062992125984" bottom="0.11811023622047245" header="0.31496062992125984" footer="0.19685039370078741"/>
      <pageSetup paperSize="9" scale="63" orientation="portrait" r:id="rId1"/>
    </customSheetView>
  </customSheetViews>
  <mergeCells count="52">
    <mergeCell ref="A44:A47"/>
    <mergeCell ref="B44:B47"/>
    <mergeCell ref="C44:C47"/>
    <mergeCell ref="D44:F45"/>
    <mergeCell ref="D46:F46"/>
    <mergeCell ref="A40:A43"/>
    <mergeCell ref="B40:B43"/>
    <mergeCell ref="C40:C43"/>
    <mergeCell ref="D40:F41"/>
    <mergeCell ref="D42:F42"/>
    <mergeCell ref="A48:A51"/>
    <mergeCell ref="B48:B51"/>
    <mergeCell ref="C48:C51"/>
    <mergeCell ref="D48:F49"/>
    <mergeCell ref="D50:F50"/>
    <mergeCell ref="A52:A55"/>
    <mergeCell ref="B52:B55"/>
    <mergeCell ref="C52:C55"/>
    <mergeCell ref="D52:F53"/>
    <mergeCell ref="D54:F54"/>
    <mergeCell ref="A32:A35"/>
    <mergeCell ref="B32:B35"/>
    <mergeCell ref="C32:C35"/>
    <mergeCell ref="D32:F33"/>
    <mergeCell ref="D34:F34"/>
    <mergeCell ref="A36:A39"/>
    <mergeCell ref="B36:B39"/>
    <mergeCell ref="C36:C39"/>
    <mergeCell ref="D36:F37"/>
    <mergeCell ref="D38:F38"/>
    <mergeCell ref="A24:A27"/>
    <mergeCell ref="B24:B27"/>
    <mergeCell ref="C24:C27"/>
    <mergeCell ref="D24:F25"/>
    <mergeCell ref="D26:F26"/>
    <mergeCell ref="A28:A31"/>
    <mergeCell ref="B28:B31"/>
    <mergeCell ref="C28:C31"/>
    <mergeCell ref="D28:F29"/>
    <mergeCell ref="D30:F30"/>
    <mergeCell ref="A14:J14"/>
    <mergeCell ref="A20:A23"/>
    <mergeCell ref="B20:B23"/>
    <mergeCell ref="C20:C23"/>
    <mergeCell ref="D20:F21"/>
    <mergeCell ref="D22:F22"/>
    <mergeCell ref="D15:F15"/>
    <mergeCell ref="A16:A19"/>
    <mergeCell ref="B16:B19"/>
    <mergeCell ref="C16:C19"/>
    <mergeCell ref="D16:F17"/>
    <mergeCell ref="D18:F18"/>
  </mergeCells>
  <conditionalFormatting sqref="J8:J13">
    <cfRule type="cellIs" dxfId="70" priority="1" operator="equal">
      <formula>5.1</formula>
    </cfRule>
    <cfRule type="cellIs" dxfId="69" priority="2" operator="equal">
      <formula>4.1</formula>
    </cfRule>
    <cfRule type="cellIs" dxfId="68" priority="3" operator="equal">
      <formula>3.1</formula>
    </cfRule>
    <cfRule type="cellIs" dxfId="67" priority="4" operator="equal">
      <formula>2.1</formula>
    </cfRule>
    <cfRule type="cellIs" dxfId="66" priority="5" operator="equal">
      <formula>1.1</formula>
    </cfRule>
    <cfRule type="cellIs" dxfId="65" priority="6" operator="equal">
      <formula>0.1</formula>
    </cfRule>
    <cfRule type="iconSet" priority="7">
      <iconSet iconSet="5Quarters" showValue="0">
        <cfvo type="percent" val="0"/>
        <cfvo type="percent" val="20"/>
        <cfvo type="percent" val="40"/>
        <cfvo type="percent" val="60"/>
        <cfvo type="percent" val="80"/>
      </iconSet>
    </cfRule>
  </conditionalFormatting>
  <pageMargins left="0.70866141732283472" right="0.70866141732283472" top="0.31496062992125984" bottom="0.11811023622047245" header="0.31496062992125984" footer="0.19685039370078741"/>
  <pageSetup paperSize="9" scale="64" orientation="portrait" r:id="rId2"/>
  <colBreaks count="1" manualBreakCount="1">
    <brk id="10" max="1048575" man="1"/>
  </col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A6242D0-FC90-4338-A326-B3B0196F367A}">
          <x14:formula1>
            <xm:f>'PSM Liste'!$B$6:$B$99</xm:f>
          </x14:formula1>
          <xm:sqref>G16:G55</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29</vt:i4>
      </vt:variant>
    </vt:vector>
  </HeadingPairs>
  <TitlesOfParts>
    <vt:vector size="46" baseType="lpstr">
      <vt:lpstr>Deckblatt</vt:lpstr>
      <vt:lpstr>Ausfüllanleitung</vt:lpstr>
      <vt:lpstr>BBCH Stadien</vt:lpstr>
      <vt:lpstr>Spritzplan Fläche 1</vt:lpstr>
      <vt:lpstr>Spritzplan Fläche 2</vt:lpstr>
      <vt:lpstr>Spritzplan Fläche 3</vt:lpstr>
      <vt:lpstr>Spritzplan Fläche 4</vt:lpstr>
      <vt:lpstr>Spritzplan Fläche 5</vt:lpstr>
      <vt:lpstr>Zusatzinfo Fläche 1</vt:lpstr>
      <vt:lpstr>Zusatzinfo Fläche 2</vt:lpstr>
      <vt:lpstr>Zusatzinfo Fläche 3</vt:lpstr>
      <vt:lpstr>Zusatzinfo Fläche 4</vt:lpstr>
      <vt:lpstr>Zusatzinfo Fläche 5</vt:lpstr>
      <vt:lpstr>Hilfsblatt</vt:lpstr>
      <vt:lpstr>Bedarfskalkulation</vt:lpstr>
      <vt:lpstr>PSM Bedarf</vt:lpstr>
      <vt:lpstr>PSM Liste</vt:lpstr>
      <vt:lpstr>Pfl.Reg.Nr.</vt:lpstr>
      <vt:lpstr>Ausfüllanleitung!Print_Area</vt:lpstr>
      <vt:lpstr>Deckblatt!Print_Area</vt:lpstr>
      <vt:lpstr>'Spritzplan Fläche 1'!Print_Area</vt:lpstr>
      <vt:lpstr>'Spritzplan Fläche 2'!Print_Area</vt:lpstr>
      <vt:lpstr>'Spritzplan Fläche 3'!Print_Area</vt:lpstr>
      <vt:lpstr>'Spritzplan Fläche 4'!Print_Area</vt:lpstr>
      <vt:lpstr>'Spritzplan Fläche 5'!Print_Area</vt:lpstr>
      <vt:lpstr>'Spritzplan Fläche 2'!Produktbedarf</vt:lpstr>
      <vt:lpstr>'Spritzplan Fläche 3'!Produktbedarf</vt:lpstr>
      <vt:lpstr>'Spritzplan Fläche 4'!Produktbedarf</vt:lpstr>
      <vt:lpstr>'Spritzplan Fläche 5'!Produktbedarf</vt:lpstr>
      <vt:lpstr>'Zusatzinfo Fläche 1'!Produktbedarf</vt:lpstr>
      <vt:lpstr>'Zusatzinfo Fläche 2'!Produktbedarf</vt:lpstr>
      <vt:lpstr>'Zusatzinfo Fläche 3'!Produktbedarf</vt:lpstr>
      <vt:lpstr>'Zusatzinfo Fläche 4'!Produktbedarf</vt:lpstr>
      <vt:lpstr>'Zusatzinfo Fläche 5'!Produktbedarf</vt:lpstr>
      <vt:lpstr>Produktbedarf</vt:lpstr>
      <vt:lpstr>'Spritzplan Fläche 2'!Produkte</vt:lpstr>
      <vt:lpstr>'Spritzplan Fläche 3'!Produkte</vt:lpstr>
      <vt:lpstr>'Spritzplan Fläche 4'!Produkte</vt:lpstr>
      <vt:lpstr>'Spritzplan Fläche 5'!Produkte</vt:lpstr>
      <vt:lpstr>'Zusatzinfo Fläche 1'!Produkte</vt:lpstr>
      <vt:lpstr>'Zusatzinfo Fläche 2'!Produkte</vt:lpstr>
      <vt:lpstr>'Zusatzinfo Fläche 3'!Produkte</vt:lpstr>
      <vt:lpstr>'Zusatzinfo Fläche 4'!Produkte</vt:lpstr>
      <vt:lpstr>'Zusatzinfo Fläche 5'!Produkte</vt:lpstr>
      <vt:lpstr>Produkte</vt:lpstr>
      <vt:lpstr>PSMListe</vt:lpstr>
    </vt:vector>
  </TitlesOfParts>
  <Company>Syngenta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Assinger Thomas ATWI</dc:creator>
  <cp:lastModifiedBy>Noack Julia DEMT</cp:lastModifiedBy>
  <cp:lastPrinted>2023-03-14T09:22:11Z</cp:lastPrinted>
  <dcterms:created xsi:type="dcterms:W3CDTF">2021-11-24T14:05:54Z</dcterms:created>
  <dcterms:modified xsi:type="dcterms:W3CDTF">2023-03-29T12:09:30Z</dcterms:modified>
</cp:coreProperties>
</file>